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1685"/>
  </bookViews>
  <sheets>
    <sheet name="Tāmes atskait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0" i="1" l="1"/>
  <c r="K248" i="1"/>
  <c r="I248" i="1"/>
  <c r="K70" i="1"/>
  <c r="K181" i="1"/>
  <c r="K182" i="1"/>
  <c r="K177" i="1"/>
  <c r="K176" i="1" s="1"/>
  <c r="J83" i="1"/>
  <c r="K83" i="1" s="1"/>
  <c r="J85" i="1"/>
  <c r="J86" i="1"/>
  <c r="J87" i="1"/>
  <c r="J88" i="1"/>
  <c r="J89" i="1"/>
  <c r="J90" i="1"/>
  <c r="J84" i="1"/>
  <c r="J70" i="1"/>
  <c r="K67" i="1" s="1"/>
  <c r="J72" i="1"/>
  <c r="J73" i="1"/>
  <c r="J74" i="1"/>
  <c r="J75" i="1"/>
  <c r="J76" i="1"/>
  <c r="J77" i="1"/>
  <c r="J78" i="1"/>
  <c r="J79" i="1"/>
  <c r="J80" i="1"/>
  <c r="J81" i="1"/>
  <c r="J82" i="1"/>
  <c r="K91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92" i="1"/>
  <c r="K112" i="1"/>
  <c r="J114" i="1"/>
  <c r="J115" i="1"/>
  <c r="J116" i="1"/>
  <c r="J117" i="1"/>
  <c r="J112" i="1" s="1"/>
  <c r="J118" i="1"/>
  <c r="J113" i="1"/>
  <c r="K119" i="1"/>
  <c r="J119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20" i="1"/>
  <c r="K137" i="1"/>
  <c r="J137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40" i="1"/>
  <c r="J138" i="1"/>
  <c r="J168" i="1"/>
  <c r="K168" i="1" s="1"/>
  <c r="J67" i="1" l="1"/>
  <c r="K58" i="1"/>
  <c r="J58" i="1"/>
  <c r="J48" i="1"/>
  <c r="K23" i="1"/>
  <c r="J23" i="1"/>
  <c r="K14" i="1"/>
  <c r="J14" i="1"/>
  <c r="J12" i="1" l="1"/>
  <c r="I172" i="1"/>
  <c r="I167" i="1"/>
  <c r="I166" i="1"/>
  <c r="I162" i="1"/>
  <c r="I160" i="1"/>
  <c r="I159" i="1"/>
  <c r="I158" i="1"/>
  <c r="I156" i="1"/>
  <c r="I157" i="1"/>
  <c r="I155" i="1"/>
  <c r="I154" i="1"/>
  <c r="I153" i="1"/>
  <c r="I152" i="1"/>
  <c r="I151" i="1"/>
  <c r="I150" i="1"/>
  <c r="I148" i="1"/>
  <c r="I149" i="1"/>
  <c r="I147" i="1"/>
  <c r="I146" i="1"/>
  <c r="I145" i="1"/>
  <c r="I144" i="1"/>
  <c r="I142" i="1"/>
  <c r="I143" i="1"/>
  <c r="I141" i="1"/>
  <c r="I140" i="1"/>
  <c r="I139" i="1"/>
  <c r="I138" i="1"/>
  <c r="I128" i="1"/>
  <c r="I135" i="1"/>
  <c r="I134" i="1"/>
  <c r="I132" i="1"/>
  <c r="I120" i="1"/>
  <c r="I116" i="1"/>
  <c r="I113" i="1"/>
  <c r="I105" i="1"/>
  <c r="I102" i="1"/>
  <c r="I99" i="1"/>
  <c r="I98" i="1"/>
  <c r="I97" i="1"/>
  <c r="I92" i="1"/>
  <c r="I88" i="1"/>
  <c r="E86" i="1"/>
  <c r="G86" i="1" s="1"/>
  <c r="I86" i="1" s="1"/>
  <c r="C67" i="1"/>
  <c r="H70" i="1"/>
  <c r="I237" i="1"/>
  <c r="H226" i="1"/>
  <c r="I231" i="1"/>
  <c r="H209" i="1"/>
  <c r="I209" i="1" s="1"/>
  <c r="I210" i="1"/>
  <c r="I205" i="1"/>
  <c r="I187" i="1"/>
  <c r="I186" i="1"/>
  <c r="H64" i="1"/>
  <c r="I65" i="1"/>
  <c r="H52" i="1"/>
  <c r="H51" i="1" s="1"/>
  <c r="H48" i="1" s="1"/>
  <c r="H60" i="1"/>
  <c r="I60" i="1" s="1"/>
  <c r="I63" i="1"/>
  <c r="I54" i="1"/>
  <c r="H45" i="1"/>
  <c r="I42" i="1"/>
  <c r="H41" i="1"/>
  <c r="H38" i="1" s="1"/>
  <c r="I14" i="1"/>
  <c r="H219" i="1"/>
  <c r="I41" i="1" l="1"/>
  <c r="H59" i="1"/>
  <c r="I59" i="1" s="1"/>
  <c r="I38" i="1"/>
  <c r="I64" i="1"/>
  <c r="H208" i="1"/>
  <c r="I208" i="1" s="1"/>
  <c r="H215" i="1"/>
  <c r="H214" i="1" s="1"/>
  <c r="H168" i="1" l="1"/>
  <c r="I168" i="1" s="1"/>
  <c r="H119" i="1"/>
  <c r="H112" i="1"/>
  <c r="H91" i="1"/>
  <c r="H83" i="1"/>
  <c r="H137" i="1"/>
  <c r="I207" i="1"/>
  <c r="H206" i="1"/>
  <c r="I206" i="1" s="1"/>
  <c r="H67" i="1" l="1"/>
  <c r="H235" i="1"/>
  <c r="I235" i="1" s="1"/>
  <c r="H225" i="1"/>
  <c r="H197" i="1"/>
  <c r="H188" i="1"/>
  <c r="H185" i="1"/>
  <c r="H181" i="1"/>
  <c r="H177" i="1"/>
  <c r="I58" i="1"/>
  <c r="H58" i="1"/>
  <c r="H43" i="1"/>
  <c r="H23" i="1" s="1"/>
  <c r="H14" i="1"/>
  <c r="H12" i="1" l="1"/>
  <c r="H184" i="1"/>
  <c r="H176" i="1"/>
  <c r="F235" i="1" l="1"/>
  <c r="F185" i="1"/>
  <c r="D112" i="1"/>
  <c r="E87" i="1"/>
  <c r="G87" i="1" s="1"/>
  <c r="I87" i="1" s="1"/>
  <c r="E77" i="1"/>
  <c r="G77" i="1" s="1"/>
  <c r="I77" i="1" l="1"/>
  <c r="F226" i="1"/>
  <c r="F225" i="1" s="1"/>
  <c r="F219" i="1"/>
  <c r="F215" i="1"/>
  <c r="F197" i="1"/>
  <c r="F188" i="1"/>
  <c r="F181" i="1"/>
  <c r="F177" i="1"/>
  <c r="F91" i="1"/>
  <c r="F83" i="1"/>
  <c r="F70" i="1"/>
  <c r="G58" i="1"/>
  <c r="F58" i="1"/>
  <c r="F48" i="1"/>
  <c r="F43" i="1"/>
  <c r="G14" i="1"/>
  <c r="F14" i="1"/>
  <c r="F214" i="1" l="1"/>
  <c r="F184" i="1"/>
  <c r="F67" i="1"/>
  <c r="F176" i="1"/>
  <c r="E259" i="1"/>
  <c r="G259" i="1" s="1"/>
  <c r="I259" i="1" s="1"/>
  <c r="E257" i="1"/>
  <c r="G257" i="1" s="1"/>
  <c r="E258" i="1"/>
  <c r="G258" i="1" s="1"/>
  <c r="I258" i="1" s="1"/>
  <c r="D226" i="1"/>
  <c r="D225" i="1" s="1"/>
  <c r="E225" i="1" s="1"/>
  <c r="G225" i="1" s="1"/>
  <c r="I225" i="1" s="1"/>
  <c r="E228" i="1"/>
  <c r="G228" i="1" s="1"/>
  <c r="I228" i="1" s="1"/>
  <c r="D70" i="1"/>
  <c r="E71" i="1"/>
  <c r="G71" i="1" s="1"/>
  <c r="I71" i="1" l="1"/>
  <c r="E70" i="1"/>
  <c r="G250" i="1"/>
  <c r="I257" i="1"/>
  <c r="I250" i="1" s="1"/>
  <c r="E226" i="1"/>
  <c r="G226" i="1" s="1"/>
  <c r="I226" i="1" s="1"/>
  <c r="E250" i="1"/>
  <c r="D83" i="1"/>
  <c r="E83" i="1" s="1"/>
  <c r="G83" i="1" s="1"/>
  <c r="I83" i="1" s="1"/>
  <c r="D45" i="1" l="1"/>
  <c r="D43" i="1" s="1"/>
  <c r="D23" i="1" s="1"/>
  <c r="E46" i="1"/>
  <c r="D219" i="1"/>
  <c r="D188" i="1"/>
  <c r="D215" i="1"/>
  <c r="D197" i="1"/>
  <c r="E197" i="1" s="1"/>
  <c r="G197" i="1" s="1"/>
  <c r="I197" i="1" s="1"/>
  <c r="D177" i="1"/>
  <c r="E177" i="1" s="1"/>
  <c r="G177" i="1" s="1"/>
  <c r="I177" i="1" s="1"/>
  <c r="E178" i="1"/>
  <c r="G178" i="1" s="1"/>
  <c r="I178" i="1" s="1"/>
  <c r="E179" i="1"/>
  <c r="G179" i="1" s="1"/>
  <c r="I179" i="1" s="1"/>
  <c r="D181" i="1"/>
  <c r="E181" i="1" s="1"/>
  <c r="G181" i="1" s="1"/>
  <c r="I181" i="1" s="1"/>
  <c r="E117" i="1"/>
  <c r="E112" i="1" s="1"/>
  <c r="D48" i="1"/>
  <c r="I176" i="1" l="1"/>
  <c r="G117" i="1"/>
  <c r="G176" i="1"/>
  <c r="E45" i="1"/>
  <c r="G45" i="1" s="1"/>
  <c r="I45" i="1" s="1"/>
  <c r="G46" i="1"/>
  <c r="I46" i="1" s="1"/>
  <c r="E176" i="1"/>
  <c r="D176" i="1"/>
  <c r="E188" i="1"/>
  <c r="G188" i="1" s="1"/>
  <c r="I188" i="1" s="1"/>
  <c r="D184" i="1"/>
  <c r="E184" i="1" s="1"/>
  <c r="D214" i="1"/>
  <c r="E214" i="1" s="1"/>
  <c r="G214" i="1" s="1"/>
  <c r="I214" i="1" s="1"/>
  <c r="E220" i="1"/>
  <c r="G220" i="1" s="1"/>
  <c r="I220" i="1" s="1"/>
  <c r="E221" i="1"/>
  <c r="G221" i="1" s="1"/>
  <c r="I221" i="1" s="1"/>
  <c r="E222" i="1"/>
  <c r="G222" i="1" s="1"/>
  <c r="I222" i="1" s="1"/>
  <c r="E223" i="1"/>
  <c r="G223" i="1" s="1"/>
  <c r="I223" i="1" s="1"/>
  <c r="E224" i="1"/>
  <c r="G224" i="1" s="1"/>
  <c r="I224" i="1" s="1"/>
  <c r="E215" i="1"/>
  <c r="G215" i="1" s="1"/>
  <c r="I215" i="1" s="1"/>
  <c r="E216" i="1"/>
  <c r="G216" i="1" s="1"/>
  <c r="I216" i="1" s="1"/>
  <c r="E217" i="1"/>
  <c r="G217" i="1" s="1"/>
  <c r="I217" i="1" s="1"/>
  <c r="E218" i="1"/>
  <c r="G218" i="1" s="1"/>
  <c r="I218" i="1" s="1"/>
  <c r="E204" i="1"/>
  <c r="G204" i="1" s="1"/>
  <c r="I204" i="1" s="1"/>
  <c r="E198" i="1"/>
  <c r="G198" i="1" s="1"/>
  <c r="I198" i="1" s="1"/>
  <c r="E199" i="1"/>
  <c r="G199" i="1" s="1"/>
  <c r="I199" i="1" s="1"/>
  <c r="E200" i="1"/>
  <c r="G200" i="1" s="1"/>
  <c r="I200" i="1" s="1"/>
  <c r="E201" i="1"/>
  <c r="G201" i="1" s="1"/>
  <c r="I201" i="1" s="1"/>
  <c r="E202" i="1"/>
  <c r="G202" i="1" s="1"/>
  <c r="I202" i="1" s="1"/>
  <c r="E203" i="1"/>
  <c r="G203" i="1" s="1"/>
  <c r="I203" i="1" s="1"/>
  <c r="E189" i="1"/>
  <c r="G189" i="1" s="1"/>
  <c r="I189" i="1" s="1"/>
  <c r="E190" i="1"/>
  <c r="G190" i="1" s="1"/>
  <c r="I190" i="1" s="1"/>
  <c r="E191" i="1"/>
  <c r="G191" i="1" s="1"/>
  <c r="I191" i="1" s="1"/>
  <c r="E192" i="1"/>
  <c r="G192" i="1" s="1"/>
  <c r="I192" i="1" s="1"/>
  <c r="E193" i="1"/>
  <c r="G193" i="1" s="1"/>
  <c r="I193" i="1" s="1"/>
  <c r="E194" i="1"/>
  <c r="G194" i="1" s="1"/>
  <c r="I194" i="1" s="1"/>
  <c r="E195" i="1"/>
  <c r="G195" i="1" s="1"/>
  <c r="I195" i="1" s="1"/>
  <c r="E196" i="1"/>
  <c r="G196" i="1" s="1"/>
  <c r="I196" i="1" s="1"/>
  <c r="E185" i="1"/>
  <c r="G185" i="1" s="1"/>
  <c r="I185" i="1" s="1"/>
  <c r="E183" i="1"/>
  <c r="G183" i="1" s="1"/>
  <c r="I183" i="1" s="1"/>
  <c r="E182" i="1"/>
  <c r="G182" i="1" s="1"/>
  <c r="I182" i="1" s="1"/>
  <c r="E180" i="1"/>
  <c r="G180" i="1" s="1"/>
  <c r="I180" i="1" s="1"/>
  <c r="D91" i="1"/>
  <c r="E110" i="1"/>
  <c r="G110" i="1" s="1"/>
  <c r="I110" i="1" s="1"/>
  <c r="E79" i="1"/>
  <c r="G79" i="1" s="1"/>
  <c r="I79" i="1" s="1"/>
  <c r="E75" i="1"/>
  <c r="G75" i="1" s="1"/>
  <c r="I75" i="1" s="1"/>
  <c r="E74" i="1"/>
  <c r="G74" i="1" s="1"/>
  <c r="I74" i="1" s="1"/>
  <c r="E73" i="1"/>
  <c r="G73" i="1" s="1"/>
  <c r="C82" i="1"/>
  <c r="E82" i="1" s="1"/>
  <c r="G82" i="1" s="1"/>
  <c r="I82" i="1" s="1"/>
  <c r="E161" i="1"/>
  <c r="G161" i="1" s="1"/>
  <c r="I161" i="1" s="1"/>
  <c r="I137" i="1" s="1"/>
  <c r="E131" i="1"/>
  <c r="G131" i="1" s="1"/>
  <c r="I131" i="1" s="1"/>
  <c r="E130" i="1"/>
  <c r="G130" i="1" s="1"/>
  <c r="I130" i="1" s="1"/>
  <c r="E108" i="1"/>
  <c r="G108" i="1" s="1"/>
  <c r="I108" i="1" s="1"/>
  <c r="E107" i="1"/>
  <c r="G107" i="1" s="1"/>
  <c r="I107" i="1" s="1"/>
  <c r="E106" i="1"/>
  <c r="G106" i="1" s="1"/>
  <c r="I106" i="1" s="1"/>
  <c r="C111" i="1"/>
  <c r="E111" i="1" s="1"/>
  <c r="G111" i="1" s="1"/>
  <c r="I111" i="1" s="1"/>
  <c r="I73" i="1" l="1"/>
  <c r="G70" i="1"/>
  <c r="I70" i="1" s="1"/>
  <c r="I91" i="1"/>
  <c r="I119" i="1"/>
  <c r="G112" i="1"/>
  <c r="I117" i="1"/>
  <c r="I112" i="1" s="1"/>
  <c r="G184" i="1"/>
  <c r="I184" i="1" s="1"/>
  <c r="G91" i="1"/>
  <c r="G119" i="1"/>
  <c r="E91" i="1"/>
  <c r="E219" i="1"/>
  <c r="G219" i="1" s="1"/>
  <c r="I219" i="1" s="1"/>
  <c r="D67" i="1"/>
  <c r="E119" i="1"/>
  <c r="E53" i="1"/>
  <c r="D58" i="1"/>
  <c r="E58" i="1"/>
  <c r="C58" i="1"/>
  <c r="C48" i="1"/>
  <c r="C23" i="1"/>
  <c r="D14" i="1"/>
  <c r="E14" i="1"/>
  <c r="C14" i="1"/>
  <c r="E44" i="1"/>
  <c r="G44" i="1" s="1"/>
  <c r="E67" i="1" l="1"/>
  <c r="I67" i="1"/>
  <c r="G43" i="1"/>
  <c r="G23" i="1" s="1"/>
  <c r="I44" i="1"/>
  <c r="I43" i="1" s="1"/>
  <c r="I23" i="1" s="1"/>
  <c r="G67" i="1"/>
  <c r="E52" i="1"/>
  <c r="E51" i="1" s="1"/>
  <c r="E48" i="1" s="1"/>
  <c r="G53" i="1"/>
  <c r="E43" i="1"/>
  <c r="E23" i="1" s="1"/>
  <c r="E12" i="1" l="1"/>
  <c r="E248" i="1" s="1"/>
  <c r="G52" i="1"/>
  <c r="G51" i="1" s="1"/>
  <c r="G48" i="1" s="1"/>
  <c r="I53" i="1"/>
  <c r="I52" i="1" s="1"/>
  <c r="I51" i="1" s="1"/>
  <c r="G12" i="1" l="1"/>
  <c r="G248" i="1" s="1"/>
  <c r="I48" i="1"/>
  <c r="I12" i="1" l="1"/>
  <c r="K48" i="1"/>
  <c r="K12" i="1" s="1"/>
</calcChain>
</file>

<file path=xl/sharedStrings.xml><?xml version="1.0" encoding="utf-8"?>
<sst xmlns="http://schemas.openxmlformats.org/spreadsheetml/2006/main" count="543" uniqueCount="415">
  <si>
    <t>\Budžeta veids\ Pamatbudžets</t>
  </si>
  <si>
    <t>\\ KOPSAVILKUMS</t>
  </si>
  <si>
    <t>Rādītāju nosaukumi</t>
  </si>
  <si>
    <t>Budžeta kategoriju kodi</t>
  </si>
  <si>
    <t>Apstiprināts 2019. gadam uz 27.02.2019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</si>
  <si>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</si>
  <si>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</si>
  <si>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</si>
  <si>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</si>
  <si>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</si>
  <si>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</si>
  <si>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</si>
  <si>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</si>
  <si>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</si>
  <si>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</si>
  <si>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</si>
  <si>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</si>
  <si>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</si>
  <si>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</si>
  <si>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</si>
  <si>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</si>
  <si>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</si>
  <si>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</si>
  <si>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</si>
  <si>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</si>
  <si>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</si>
  <si>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</si>
  <si>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</si>
  <si>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</si>
  <si>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</si>
  <si>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</si>
  <si>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</si>
  <si>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</si>
  <si>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</si>
  <si>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</si>
  <si>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</si>
  <si>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</si>
  <si>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</si>
  <si>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</si>
  <si>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uzvārda, vārda un tautības ieraksta maiņu personu apliecinošos dokumentos</t>
  </si>
  <si>
    <t xml:space="preserve">    9.4.3.0.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</si>
  <si>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</si>
  <si>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</si>
  <si>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</si>
  <si>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</si>
  <si>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</si>
  <si>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</si>
  <si>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</si>
  <si>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</si>
  <si>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</si>
  <si>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</si>
  <si>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</si>
  <si>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</si>
  <si>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</si>
  <si>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</si>
  <si>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</si>
  <si>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</si>
  <si>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</si>
  <si>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</si>
  <si>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</si>
  <si>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</si>
  <si>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</si>
  <si>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</si>
  <si>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</si>
  <si>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</si>
  <si>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</si>
  <si>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</si>
  <si>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</si>
  <si>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</si>
  <si>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</si>
  <si>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</si>
  <si>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</si>
  <si>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</si>
  <si>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</si>
  <si>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</si>
  <si>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</si>
  <si>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</si>
  <si>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</si>
  <si>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</si>
  <si>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</si>
  <si>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</si>
  <si>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</si>
  <si>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</si>
  <si>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</si>
  <si>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</si>
  <si>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</si>
  <si>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</si>
  <si>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</si>
  <si>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</si>
  <si>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</si>
  <si>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</si>
  <si>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</si>
  <si>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</si>
  <si>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</si>
  <si>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</si>
  <si>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</si>
  <si>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</si>
  <si>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</si>
  <si>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</si>
  <si>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</si>
  <si>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</si>
  <si>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</si>
  <si>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</si>
  <si>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</si>
  <si>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</si>
  <si>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</si>
  <si>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</si>
  <si>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</si>
  <si>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</si>
  <si>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</si>
  <si>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</si>
  <si>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</si>
  <si>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</si>
  <si>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</si>
  <si>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</si>
  <si>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</si>
  <si>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</si>
  <si>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</si>
  <si>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</si>
  <si>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</si>
  <si>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</si>
  <si>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</si>
  <si>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</si>
  <si>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</si>
  <si>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</si>
  <si>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</si>
  <si>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</si>
  <si>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</si>
  <si>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</si>
  <si>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</si>
  <si>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</si>
  <si>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</si>
  <si>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</si>
  <si>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</si>
  <si>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</si>
  <si>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</si>
  <si>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</si>
  <si>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</si>
  <si>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</si>
  <si>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</si>
  <si>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</si>
  <si>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</si>
  <si>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</si>
  <si>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</si>
  <si>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</si>
  <si>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</si>
  <si>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</si>
  <si>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</si>
  <si>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</si>
  <si>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</si>
  <si>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Izdevumi par sakaru pakalpojumiem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</si>
  <si>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</si>
  <si>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</si>
  <si>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</si>
  <si>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</si>
  <si>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</si>
  <si>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</si>
  <si>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</si>
  <si>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</si>
  <si>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</si>
  <si>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</si>
  <si>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</si>
  <si>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</si>
  <si>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</si>
  <si>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parāda apkalpošanu un komisijas maksas par izmantotajiem atvasinātajiem finanšu instrumentiem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</si>
  <si>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</si>
  <si>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</si>
  <si>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</si>
  <si>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</si>
  <si>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</si>
  <si>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</si>
  <si>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</si>
  <si>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</si>
  <si>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</si>
  <si>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</si>
  <si>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</si>
  <si>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</si>
  <si>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</si>
  <si>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</si>
  <si>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</si>
  <si>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</si>
  <si>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</si>
  <si>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</si>
  <si>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</si>
  <si>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sankciju maksājumi</t>
  </si>
  <si>
    <t xml:space="preserve">  2500</t>
  </si>
  <si>
    <t xml:space="preserve">    Budžeta iestāžu nodokļu un nodevu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</si>
  <si>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</si>
  <si>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</si>
  <si>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</si>
  <si>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</si>
  <si>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</si>
  <si>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</si>
  <si>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</si>
  <si>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</si>
  <si>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</si>
  <si>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</si>
  <si>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</si>
  <si>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</si>
  <si>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</si>
  <si>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</si>
  <si>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</si>
  <si>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</si>
  <si>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</si>
  <si>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Attīstības pasākumi un programmas</t>
  </si>
  <si>
    <t xml:space="preserve">    5110</t>
  </si>
  <si>
    <t xml:space="preserve">    Licences, koncesijas un patenti, preču zīmes un līdzīgas tiesības</t>
  </si>
  <si>
    <t xml:space="preserve">    5120</t>
  </si>
  <si>
    <t xml:space="preserve">    Pārējie nemateriālie ieguldījumi</t>
  </si>
  <si>
    <t xml:space="preserve">    5130</t>
  </si>
  <si>
    <t xml:space="preserve">  Pamatlīdzekļi</t>
  </si>
  <si>
    <t xml:space="preserve">  5200</t>
  </si>
  <si>
    <t xml:space="preserve">    Zeme un būves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</si>
  <si>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</si>
  <si>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</si>
  <si>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</si>
  <si>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</si>
  <si>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</si>
  <si>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</si>
  <si>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</si>
  <si>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</si>
  <si>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</si>
  <si>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</si>
  <si>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</si>
  <si>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</si>
  <si>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</si>
  <si>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</si>
  <si>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</si>
  <si>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</si>
  <si>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</si>
  <si>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</si>
  <si>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</si>
  <si>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</si>
  <si>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</si>
  <si>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</si>
  <si>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</si>
  <si>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</si>
  <si>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</si>
  <si>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</si>
  <si>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</si>
  <si>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</si>
  <si>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</si>
  <si>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</si>
  <si>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</si>
  <si>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</si>
  <si>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Naudas balvas, izdevumi pašvaldību brīvprātīgo iniciatīvu izpildei natūrā un naudā</t>
  </si>
  <si>
    <t xml:space="preserve">    6420</t>
  </si>
  <si>
    <t>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</si>
  <si>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</si>
  <si>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</si>
  <si>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</si>
  <si>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 xml:space="preserve">    Pašvaldību transferti citām pašvaldībām</t>
  </si>
  <si>
    <t xml:space="preserve">    7210</t>
  </si>
  <si>
    <t xml:space="preserve">    Pašvaldību uzturēšanas izdevumu transferti uz valsts budžetu</t>
  </si>
  <si>
    <t xml:space="preserve">    7240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</si>
  <si>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</si>
  <si>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</si>
  <si>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 xml:space="preserve">  Atmaksa valsts budžetā par veiktajiem uzturēšanas izdevumiem</t>
  </si>
  <si>
    <t xml:space="preserve">  7500</t>
  </si>
  <si>
    <t xml:space="preserve">    Atmaksa valsts pamatbudžetā par valsts budžeta iestādes veiktajiem uzturēšanas izdevumiem Eiropas Savienības politiku instrumentu un pārējās ārvalstu finanšu palīdzības līdzfinansētajos projektos (pasākumos)</t>
  </si>
  <si>
    <t xml:space="preserve">    7510</t>
  </si>
  <si>
    <t xml:space="preserve">  Starptautiskā sadarbība</t>
  </si>
  <si>
    <t xml:space="preserve">  7700</t>
  </si>
  <si>
    <t xml:space="preserve">    Pārējie pārskaitījumi ārvalstīm</t>
  </si>
  <si>
    <t xml:space="preserve">    7720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</si>
  <si>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</si>
  <si>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</si>
  <si>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</si>
  <si>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</si>
  <si>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</si>
  <si>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</si>
  <si>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</si>
  <si>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</si>
  <si>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</si>
  <si>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</si>
  <si>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</si>
  <si>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</si>
  <si>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</si>
  <si>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</si>
  <si>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</si>
  <si>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</si>
  <si>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</si>
  <si>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</si>
  <si>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</si>
  <si>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</si>
  <si>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</si>
  <si>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</si>
  <si>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Akcijas un cita līdzdalība komersantu pašu kapitālā</t>
  </si>
  <si>
    <t>F50010000</t>
  </si>
  <si>
    <t xml:space="preserve">  Akcijas un cita līdzdalība komersantu pašu kapitālā, neskaitot kopieguldījumu fondu akcijas</t>
  </si>
  <si>
    <t xml:space="preserve">  F55010000</t>
  </si>
  <si>
    <t xml:space="preserve">    Akcijas un cita līdzdalība komersantu pašu kapitālā, neskaitot kopieguldījumu fondu akcijas (iegāde)</t>
  </si>
  <si>
    <t xml:space="preserve">    F55010010</t>
  </si>
  <si>
    <t>1.pielikums</t>
  </si>
  <si>
    <t>Priekules novada pašvaldības domes</t>
  </si>
  <si>
    <t>PAMATBUDŽETS
PROGRAMMAS (iestādes/pasākuma)
IEŅĒMUMU UN IZDEVUMU TĀMES GROZĪJUMI 2019. gadam</t>
  </si>
  <si>
    <t>Grozījumi   (+/-)</t>
  </si>
  <si>
    <t>NODOKĻU IEŅĒMUMI</t>
  </si>
  <si>
    <t>NENODOKĻU IEŅĒMUMI</t>
  </si>
  <si>
    <t>TRANSFERTI</t>
  </si>
  <si>
    <t>MAKSAS PAKALPOJUMI UN CITI PAŠU IEŅĒMUMI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</si>
  <si>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</si>
  <si>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</si>
  <si>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</si>
  <si>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</si>
  <si>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</si>
  <si>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01.1105 Priekules pilsētas administrācija</t>
  </si>
  <si>
    <t xml:space="preserve">  01.1106 Virgas pagasta pārvaldes administrācija</t>
  </si>
  <si>
    <t xml:space="preserve">  01.3301 Priekules novada dzimtsarakstu nodaļa</t>
  </si>
  <si>
    <t xml:space="preserve">  01.8301 Savstarpējie norēķini par izglītību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</si>
  <si>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</si>
  <si>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</si>
  <si>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</si>
  <si>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</si>
  <si>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</si>
  <si>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</si>
  <si>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</si>
  <si>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</si>
  <si>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06.6004-1 Kalētu pagasta komunālā saimniecība - projekts Kalētu stadions LAT-LIT</t>
  </si>
  <si>
    <t xml:space="preserve">  06.6005 Priekules komunālā saimniecība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</si>
  <si>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</si>
  <si>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</si>
  <si>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</si>
  <si>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06.3006 Virgas pagasta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</si>
  <si>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</si>
  <si>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</si>
  <si>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</si>
  <si>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</si>
  <si>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</si>
  <si>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06.6006 Virgas pagasta komunālā saimniecība</t>
  </si>
  <si>
    <t xml:space="preserve">  04.1221 Nodarbinātība</t>
  </si>
  <si>
    <t xml:space="preserve">  04.4301 Būvvalde</t>
  </si>
  <si>
    <t xml:space="preserve">  04.5105-1 Priekules pilsētas un pagasta autotransports pb</t>
  </si>
  <si>
    <t xml:space="preserve">  04.7301 Tūrisms.</t>
  </si>
  <si>
    <t xml:space="preserve">  04.7401 Attīstības plānošanas nodaļa</t>
  </si>
  <si>
    <t xml:space="preserve">  04.7401-3 SAM 9.2.4.2. Celies velies ripo droši</t>
  </si>
  <si>
    <t xml:space="preserve">  04.7401-4 Videokameru projekts LAT-LIT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</si>
  <si>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</si>
  <si>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</si>
  <si>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</si>
  <si>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</si>
  <si>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</si>
  <si>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</si>
  <si>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</si>
  <si>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</si>
  <si>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</si>
  <si>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</si>
  <si>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</si>
  <si>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09.2194 Kalētu Mūzikas un mākslas pamatskola PF</t>
  </si>
  <si>
    <t xml:space="preserve">  09.2194-2 Kalētu Mūzikas un mākslas pamatskola MD</t>
  </si>
  <si>
    <t xml:space="preserve">  09.2194-3 Kalētu mūzikas un mākslas pamatskola KMD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</si>
  <si>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</si>
  <si>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</si>
  <si>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</si>
  <si>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</si>
  <si>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09.6001-4 Karjeras projekts</t>
  </si>
  <si>
    <t xml:space="preserve">  09.6001-5 Projekts PUMPURS</t>
  </si>
  <si>
    <t xml:space="preserve">  09.6001-6 Individuālo kompetenču projekts</t>
  </si>
  <si>
    <t xml:space="preserve">  09.6001-7 Projekts "Latvijas skolas soma"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</si>
  <si>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</si>
  <si>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</si>
  <si>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</si>
  <si>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</si>
  <si>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</si>
  <si>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</si>
  <si>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</si>
  <si>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</si>
  <si>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</si>
  <si>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</si>
  <si>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</si>
  <si>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</si>
  <si>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07.2405 Priekules FP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</si>
  <si>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</si>
  <si>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</si>
  <si>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</si>
  <si>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</si>
  <si>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</si>
  <si>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</si>
  <si>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</si>
  <si>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</si>
  <si>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</si>
  <si>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</si>
  <si>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</si>
  <si>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</si>
  <si>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</si>
  <si>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</si>
  <si>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</si>
  <si>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</si>
  <si>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</si>
  <si>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10.4001 Bāriņtiesa</t>
  </si>
  <si>
    <t xml:space="preserve">  10.7001 Sociālais dienests</t>
  </si>
  <si>
    <t xml:space="preserve">  10.7001-3 Sociālais dienests -DI projekts "Kurzeme visiem"</t>
  </si>
  <si>
    <t xml:space="preserve">  10.9001 Sociālais atbalsta centrs</t>
  </si>
  <si>
    <t xml:space="preserve">  10.9004 Sociālais atbalsta centrs Kalētos</t>
  </si>
  <si>
    <t xml:space="preserve">  01.6001 Priekules novada vēlēšanu komisija</t>
  </si>
  <si>
    <t xml:space="preserve">  01.7211 Maksājumi par aizņēmumiem</t>
  </si>
  <si>
    <t xml:space="preserve">  01.8901 Līdzekļi neparedzētiem gadījumiem</t>
  </si>
  <si>
    <t>V. Jablonska</t>
  </si>
  <si>
    <t>Aizdevumi</t>
  </si>
  <si>
    <t>F40010000</t>
  </si>
  <si>
    <t>F40010010</t>
  </si>
  <si>
    <t>F40113010</t>
  </si>
  <si>
    <t xml:space="preserve">    Izsniegtie aizdevumi</t>
  </si>
  <si>
    <t xml:space="preserve">    Izsniegtie bezprocentu likmes īstermiņa aizdevumi euro</t>
  </si>
  <si>
    <t>Apstiprināts 2019. gadam uz 27.06.2019</t>
  </si>
  <si>
    <t>Apstiprināts 2019. gadam uz 05.07.2019</t>
  </si>
  <si>
    <t>Precizēts 2019. gadam</t>
  </si>
  <si>
    <t>09.2102-8 Krotes pamatskola NORD+ projekts</t>
  </si>
  <si>
    <t>Ieņēmumi no meža īpašuma pārdošanas</t>
  </si>
  <si>
    <t>13.2.2.0.</t>
  </si>
  <si>
    <t>Apstiprināts 2019. gadam uz 31.10.2019.</t>
  </si>
  <si>
    <t>Grozījumi     (+/-)</t>
  </si>
  <si>
    <t>Grozījumi  (+/-)</t>
  </si>
  <si>
    <t>19.12.2019. lēmumam Nr.743 (prot.Nr,16,52.p.)</t>
  </si>
  <si>
    <t>Pašvaldības domes priekšsēdētāja (personiskais paraksts)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</si>
</sst>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8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9"/>
      <color indexed="8"/>
      <name val="f6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AED0"/>
        <bgColor indexed="64"/>
      </patternFill>
    </fill>
    <fill>
      <patternFill patternType="solid">
        <fgColor rgb="FFE2EF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83">
    <xf numFmtId="0" fontId="0" fillId="0" borderId="0" xfId="0"/>
    <xf numFmtId="0" fontId="20" fillId="0" borderId="0" xfId="42" applyFont="1"/>
    <xf numFmtId="0" fontId="20" fillId="0" borderId="0" xfId="42" applyFont="1" applyAlignment="1">
      <alignment horizontal="right"/>
    </xf>
    <xf numFmtId="0" fontId="19" fillId="0" borderId="0" xfId="42" applyFont="1" applyAlignment="1">
      <alignment horizontal="right" wrapText="1"/>
    </xf>
    <xf numFmtId="2" fontId="18" fillId="0" borderId="0" xfId="0" applyNumberFormat="1" applyFont="1" applyFill="1" applyBorder="1" applyAlignment="1" applyProtection="1">
      <alignment horizontal="right" wrapText="1"/>
    </xf>
    <xf numFmtId="0" fontId="21" fillId="0" borderId="0" xfId="0" applyFont="1"/>
    <xf numFmtId="0" fontId="21" fillId="0" borderId="0" xfId="0" applyFont="1" applyBorder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2" fontId="21" fillId="0" borderId="0" xfId="0" applyNumberFormat="1" applyFont="1"/>
    <xf numFmtId="0" fontId="22" fillId="0" borderId="0" xfId="0" applyFont="1"/>
    <xf numFmtId="0" fontId="20" fillId="0" borderId="0" xfId="0" applyFont="1"/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0" xfId="42" applyFont="1"/>
    <xf numFmtId="0" fontId="25" fillId="0" borderId="0" xfId="42" applyFont="1" applyAlignment="1">
      <alignment horizontal="right" wrapText="1"/>
    </xf>
    <xf numFmtId="0" fontId="26" fillId="33" borderId="11" xfId="0" applyNumberFormat="1" applyFont="1" applyFill="1" applyBorder="1" applyAlignment="1" applyProtection="1">
      <alignment horizontal="left" wrapText="1"/>
    </xf>
    <xf numFmtId="0" fontId="25" fillId="0" borderId="11" xfId="0" applyNumberFormat="1" applyFont="1" applyFill="1" applyBorder="1" applyAlignment="1" applyProtection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0" fontId="26" fillId="0" borderId="11" xfId="0" applyNumberFormat="1" applyFont="1" applyFill="1" applyBorder="1" applyAlignment="1" applyProtection="1">
      <alignment horizontal="left" wrapText="1"/>
    </xf>
    <xf numFmtId="0" fontId="25" fillId="0" borderId="11" xfId="0" applyNumberFormat="1" applyFont="1" applyFill="1" applyBorder="1" applyAlignment="1" applyProtection="1">
      <alignment horizontal="left" wrapText="1"/>
    </xf>
    <xf numFmtId="0" fontId="25" fillId="0" borderId="14" xfId="0" applyNumberFormat="1" applyFont="1" applyFill="1" applyBorder="1" applyAlignment="1" applyProtection="1">
      <alignment horizontal="left" wrapText="1"/>
    </xf>
    <xf numFmtId="0" fontId="27" fillId="0" borderId="0" xfId="0" applyFont="1"/>
    <xf numFmtId="0" fontId="26" fillId="34" borderId="11" xfId="0" applyNumberFormat="1" applyFont="1" applyFill="1" applyBorder="1" applyAlignment="1" applyProtection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6" fillId="0" borderId="14" xfId="0" applyNumberFormat="1" applyFont="1" applyFill="1" applyBorder="1" applyAlignment="1" applyProtection="1">
      <alignment horizontal="left" wrapText="1"/>
    </xf>
    <xf numFmtId="0" fontId="24" fillId="0" borderId="0" xfId="0" applyFont="1"/>
    <xf numFmtId="0" fontId="26" fillId="33" borderId="11" xfId="0" applyNumberFormat="1" applyFont="1" applyFill="1" applyBorder="1" applyAlignment="1" applyProtection="1">
      <alignment horizontal="center" wrapText="1"/>
    </xf>
    <xf numFmtId="2" fontId="26" fillId="33" borderId="11" xfId="0" applyNumberFormat="1" applyFont="1" applyFill="1" applyBorder="1" applyAlignment="1" applyProtection="1">
      <alignment horizontal="right" wrapText="1"/>
    </xf>
    <xf numFmtId="0" fontId="28" fillId="0" borderId="15" xfId="0" applyFont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2" fontId="26" fillId="33" borderId="11" xfId="0" applyNumberFormat="1" applyFont="1" applyFill="1" applyBorder="1" applyAlignment="1">
      <alignment horizontal="center" wrapText="1"/>
    </xf>
    <xf numFmtId="2" fontId="26" fillId="0" borderId="11" xfId="0" applyNumberFormat="1" applyFont="1" applyFill="1" applyBorder="1" applyAlignment="1" applyProtection="1">
      <alignment horizontal="right" wrapText="1"/>
    </xf>
    <xf numFmtId="2" fontId="26" fillId="0" borderId="15" xfId="0" applyNumberFormat="1" applyFont="1" applyBorder="1" applyAlignment="1">
      <alignment horizontal="right" wrapText="1"/>
    </xf>
    <xf numFmtId="2" fontId="25" fillId="0" borderId="11" xfId="0" applyNumberFormat="1" applyFont="1" applyFill="1" applyBorder="1" applyAlignment="1" applyProtection="1">
      <alignment horizontal="right" wrapText="1"/>
    </xf>
    <xf numFmtId="2" fontId="25" fillId="0" borderId="15" xfId="0" applyNumberFormat="1" applyFont="1" applyBorder="1" applyAlignment="1">
      <alignment horizontal="right" wrapText="1"/>
    </xf>
    <xf numFmtId="2" fontId="25" fillId="0" borderId="14" xfId="0" applyNumberFormat="1" applyFont="1" applyFill="1" applyBorder="1" applyAlignment="1" applyProtection="1">
      <alignment horizontal="right" wrapText="1"/>
    </xf>
    <xf numFmtId="0" fontId="26" fillId="34" borderId="11" xfId="0" applyNumberFormat="1" applyFont="1" applyFill="1" applyBorder="1" applyAlignment="1" applyProtection="1">
      <alignment horizontal="center" wrapText="1"/>
    </xf>
    <xf numFmtId="2" fontId="26" fillId="34" borderId="11" xfId="0" applyNumberFormat="1" applyFont="1" applyFill="1" applyBorder="1" applyAlignment="1" applyProtection="1">
      <alignment horizontal="right" wrapText="1"/>
    </xf>
    <xf numFmtId="2" fontId="29" fillId="0" borderId="11" xfId="0" applyNumberFormat="1" applyFont="1" applyBorder="1" applyAlignment="1">
      <alignment horizontal="right" wrapText="1"/>
    </xf>
    <xf numFmtId="2" fontId="29" fillId="0" borderId="14" xfId="0" applyNumberFormat="1" applyFont="1" applyBorder="1" applyAlignment="1">
      <alignment horizontal="right" wrapText="1"/>
    </xf>
    <xf numFmtId="0" fontId="26" fillId="0" borderId="11" xfId="0" applyNumberFormat="1" applyFont="1" applyFill="1" applyBorder="1" applyAlignment="1" applyProtection="1">
      <alignment horizontal="center" wrapText="1"/>
    </xf>
    <xf numFmtId="2" fontId="26" fillId="0" borderId="14" xfId="0" applyNumberFormat="1" applyFont="1" applyFill="1" applyBorder="1" applyAlignment="1" applyProtection="1">
      <alignment horizontal="right" wrapText="1"/>
    </xf>
    <xf numFmtId="0" fontId="24" fillId="0" borderId="15" xfId="0" applyFont="1" applyBorder="1"/>
    <xf numFmtId="2" fontId="21" fillId="0" borderId="0" xfId="0" applyNumberFormat="1" applyFont="1" applyBorder="1"/>
    <xf numFmtId="2" fontId="25" fillId="0" borderId="20" xfId="0" applyNumberFormat="1" applyFont="1" applyFill="1" applyBorder="1" applyAlignment="1" applyProtection="1">
      <alignment horizontal="right" wrapText="1"/>
    </xf>
    <xf numFmtId="2" fontId="18" fillId="0" borderId="0" xfId="0" applyNumberFormat="1" applyFont="1" applyFill="1" applyBorder="1" applyAlignment="1" applyProtection="1">
      <alignment horizontal="center" vertical="center" wrapText="1"/>
    </xf>
    <xf numFmtId="2" fontId="25" fillId="0" borderId="18" xfId="0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 wrapText="1"/>
    </xf>
    <xf numFmtId="2" fontId="23" fillId="0" borderId="0" xfId="0" applyNumberFormat="1" applyFont="1" applyFill="1" applyBorder="1" applyAlignment="1" applyProtection="1">
      <alignment horizontal="right" wrapText="1"/>
    </xf>
    <xf numFmtId="2" fontId="24" fillId="0" borderId="15" xfId="0" applyNumberFormat="1" applyFont="1" applyBorder="1"/>
    <xf numFmtId="2" fontId="25" fillId="0" borderId="22" xfId="0" applyNumberFormat="1" applyFont="1" applyFill="1" applyBorder="1" applyAlignment="1" applyProtection="1">
      <alignment horizontal="right" wrapText="1"/>
    </xf>
    <xf numFmtId="0" fontId="25" fillId="0" borderId="15" xfId="0" applyFont="1" applyBorder="1" applyAlignment="1">
      <alignment horizontal="center" wrapText="1"/>
    </xf>
    <xf numFmtId="0" fontId="27" fillId="0" borderId="0" xfId="0" applyFont="1" applyBorder="1"/>
    <xf numFmtId="0" fontId="25" fillId="0" borderId="15" xfId="0" applyFont="1" applyBorder="1" applyAlignment="1">
      <alignment horizontal="left" wrapText="1"/>
    </xf>
    <xf numFmtId="2" fontId="26" fillId="0" borderId="18" xfId="0" applyNumberFormat="1" applyFont="1" applyBorder="1" applyAlignment="1">
      <alignment horizontal="right" wrapText="1"/>
    </xf>
    <xf numFmtId="2" fontId="30" fillId="0" borderId="20" xfId="0" applyNumberFormat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right" wrapText="1"/>
    </xf>
    <xf numFmtId="2" fontId="25" fillId="0" borderId="15" xfId="0" applyNumberFormat="1" applyFont="1" applyFill="1" applyBorder="1" applyAlignment="1" applyProtection="1">
      <alignment horizontal="right" wrapText="1"/>
    </xf>
    <xf numFmtId="2" fontId="29" fillId="0" borderId="15" xfId="0" applyNumberFormat="1" applyFont="1" applyBorder="1" applyAlignment="1">
      <alignment horizontal="right" wrapText="1"/>
    </xf>
    <xf numFmtId="2" fontId="25" fillId="0" borderId="18" xfId="0" applyNumberFormat="1" applyFont="1" applyBorder="1" applyAlignment="1">
      <alignment horizontal="right" wrapText="1"/>
    </xf>
    <xf numFmtId="2" fontId="18" fillId="0" borderId="0" xfId="0" applyNumberFormat="1" applyFont="1" applyFill="1" applyBorder="1" applyAlignment="1" applyProtection="1">
      <alignment horizontal="left" wrapText="1"/>
    </xf>
    <xf numFmtId="2" fontId="26" fillId="0" borderId="18" xfId="0" applyNumberFormat="1" applyFont="1" applyFill="1" applyBorder="1" applyAlignment="1" applyProtection="1">
      <alignment horizontal="right" wrapText="1"/>
    </xf>
    <xf numFmtId="2" fontId="23" fillId="0" borderId="18" xfId="0" applyNumberFormat="1" applyFont="1" applyFill="1" applyBorder="1" applyAlignment="1" applyProtection="1">
      <alignment horizontal="right" wrapText="1"/>
    </xf>
    <xf numFmtId="2" fontId="30" fillId="0" borderId="18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19" fillId="0" borderId="0" xfId="0" applyFont="1" applyAlignment="1">
      <alignment horizontal="left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6" fillId="34" borderId="16" xfId="0" applyNumberFormat="1" applyFont="1" applyFill="1" applyBorder="1" applyAlignment="1" applyProtection="1">
      <alignment horizontal="center" wrapText="1"/>
    </xf>
    <xf numFmtId="0" fontId="26" fillId="34" borderId="17" xfId="0" applyNumberFormat="1" applyFont="1" applyFill="1" applyBorder="1" applyAlignment="1" applyProtection="1">
      <alignment horizontal="center" wrapText="1"/>
    </xf>
    <xf numFmtId="0" fontId="19" fillId="0" borderId="0" xfId="42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26" fillId="34" borderId="21" xfId="0" applyNumberFormat="1" applyFont="1" applyFill="1" applyBorder="1" applyAlignment="1" applyProtection="1">
      <alignment horizontal="center" wrapText="1"/>
    </xf>
    <xf numFmtId="0" fontId="26" fillId="34" borderId="19" xfId="0" applyNumberFormat="1" applyFont="1" applyFill="1" applyBorder="1" applyAlignment="1" applyProtection="1">
      <alignment horizontal="center" wrapText="1"/>
    </xf>
  </cellXfs>
  <cellStyles count="43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rmal 2" xfId="42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colors>
    <mruColors>
      <color rgb="FFE2EFDA"/>
      <color rgb="FFEEAED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"/>
  <sheetViews>
    <sheetView tabSelected="1" topLeftCell="A256" workbookViewId="0">
      <selection activeCell="A269" sqref="A269"/>
    </sheetView>
  </sheetViews>
  <sheetFormatPr defaultColWidth="8.85546875" defaultRowHeight="12.75"/>
  <cols>
    <col min="1" max="1" width="37.140625" style="5" customWidth="1"/>
    <col min="2" max="2" width="8.85546875" style="25" customWidth="1"/>
    <col min="3" max="3" width="10.140625" style="5" customWidth="1"/>
    <col min="4" max="4" width="8.42578125" style="5" customWidth="1"/>
    <col min="5" max="5" width="10.28515625" style="5" customWidth="1"/>
    <col min="6" max="6" width="8.7109375" style="5" customWidth="1"/>
    <col min="7" max="7" width="11" style="5" customWidth="1"/>
    <col min="8" max="8" width="8.7109375" style="5" customWidth="1"/>
    <col min="9" max="9" width="11" style="5" customWidth="1"/>
    <col min="10" max="10" width="8.140625" style="5" customWidth="1"/>
    <col min="11" max="11" width="9.85546875" style="5" customWidth="1"/>
    <col min="12" max="13" width="10.42578125" style="5" bestFit="1" customWidth="1"/>
    <col min="14" max="16384" width="8.85546875" style="5"/>
  </cols>
  <sheetData>
    <row r="1" spans="1:16" ht="19.899999999999999" customHeight="1">
      <c r="A1" s="1"/>
      <c r="B1" s="17"/>
      <c r="C1" s="1"/>
      <c r="D1" s="1"/>
      <c r="F1" s="1"/>
      <c r="H1" s="1"/>
      <c r="K1" s="2" t="s">
        <v>293</v>
      </c>
      <c r="L1" s="70"/>
      <c r="M1" s="70"/>
      <c r="N1" s="70"/>
      <c r="O1" s="70"/>
      <c r="P1" s="70"/>
    </row>
    <row r="2" spans="1:16" ht="18" customHeight="1">
      <c r="A2" s="79" t="s">
        <v>294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6" ht="17.45" customHeight="1">
      <c r="A3" s="79" t="s">
        <v>413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6">
      <c r="A4" s="3"/>
      <c r="B4" s="18"/>
      <c r="C4" s="3"/>
      <c r="D4" s="3"/>
      <c r="E4" s="3"/>
      <c r="F4" s="3"/>
      <c r="G4" s="3"/>
      <c r="H4" s="3"/>
      <c r="I4" s="3"/>
    </row>
    <row r="5" spans="1:16" ht="45" customHeight="1">
      <c r="A5" s="80" t="s">
        <v>295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7" spans="1:16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6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6">
      <c r="A9" s="76"/>
      <c r="B9" s="76"/>
      <c r="C9" s="76"/>
      <c r="D9" s="76"/>
      <c r="E9" s="76"/>
      <c r="F9" s="76"/>
      <c r="G9" s="76"/>
    </row>
    <row r="10" spans="1:16" ht="42">
      <c r="A10" s="72" t="s">
        <v>2</v>
      </c>
      <c r="B10" s="74" t="s">
        <v>3</v>
      </c>
      <c r="C10" s="13" t="s">
        <v>4</v>
      </c>
      <c r="D10" s="13" t="s">
        <v>296</v>
      </c>
      <c r="E10" s="13" t="s">
        <v>404</v>
      </c>
      <c r="F10" s="13" t="s">
        <v>296</v>
      </c>
      <c r="G10" s="13" t="s">
        <v>405</v>
      </c>
      <c r="H10" s="13" t="s">
        <v>411</v>
      </c>
      <c r="I10" s="13" t="s">
        <v>410</v>
      </c>
      <c r="J10" s="14" t="s">
        <v>412</v>
      </c>
      <c r="K10" s="14" t="s">
        <v>406</v>
      </c>
    </row>
    <row r="11" spans="1:16">
      <c r="A11" s="73"/>
      <c r="B11" s="75"/>
      <c r="C11" s="15" t="s">
        <v>5</v>
      </c>
      <c r="D11" s="15" t="s">
        <v>5</v>
      </c>
      <c r="E11" s="15" t="s">
        <v>5</v>
      </c>
      <c r="F11" s="15" t="s">
        <v>5</v>
      </c>
      <c r="G11" s="15" t="s">
        <v>5</v>
      </c>
      <c r="H11" s="15" t="s">
        <v>5</v>
      </c>
      <c r="I11" s="15" t="s">
        <v>5</v>
      </c>
      <c r="J11" s="16" t="s">
        <v>5</v>
      </c>
      <c r="K11" s="16" t="s">
        <v>5</v>
      </c>
    </row>
    <row r="12" spans="1:16">
      <c r="A12" s="31" t="s">
        <v>6</v>
      </c>
      <c r="B12" s="19" t="s">
        <v>7</v>
      </c>
      <c r="C12" s="32">
        <v>7644593</v>
      </c>
      <c r="D12" s="32">
        <v>0</v>
      </c>
      <c r="E12" s="32">
        <f>SUM(E14+E23+E48+E58)</f>
        <v>7685576</v>
      </c>
      <c r="F12" s="32">
        <v>0</v>
      </c>
      <c r="G12" s="32">
        <f>SUM(G14+G23+G48+G58)</f>
        <v>7685576</v>
      </c>
      <c r="H12" s="32">
        <f>H14+H23+H48+H58</f>
        <v>664725</v>
      </c>
      <c r="I12" s="32">
        <f>SUM(I14+I23+I48+I58)</f>
        <v>8350301</v>
      </c>
      <c r="J12" s="32">
        <f>J14+J23+J48+J58</f>
        <v>35590</v>
      </c>
      <c r="K12" s="32">
        <f>SUM(K14+K23+K48+K58)</f>
        <v>8385891</v>
      </c>
    </row>
    <row r="13" spans="1:16">
      <c r="A13" s="20" t="s">
        <v>8</v>
      </c>
      <c r="B13" s="20" t="s">
        <v>9</v>
      </c>
      <c r="C13" s="20" t="s">
        <v>10</v>
      </c>
      <c r="D13" s="20" t="s">
        <v>11</v>
      </c>
      <c r="E13" s="20" t="s">
        <v>12</v>
      </c>
      <c r="F13" s="20">
        <v>6</v>
      </c>
      <c r="G13" s="20">
        <v>7</v>
      </c>
      <c r="H13" s="20">
        <v>8</v>
      </c>
      <c r="I13" s="20">
        <v>9</v>
      </c>
      <c r="J13" s="33">
        <v>10</v>
      </c>
      <c r="K13" s="33">
        <v>11</v>
      </c>
    </row>
    <row r="14" spans="1:16">
      <c r="A14" s="34" t="s">
        <v>297</v>
      </c>
      <c r="B14" s="21"/>
      <c r="C14" s="35">
        <f>SUM(C15+C18)</f>
        <v>2806139</v>
      </c>
      <c r="D14" s="35">
        <f t="shared" ref="D14:E14" si="0">SUM(D15+D18)</f>
        <v>0</v>
      </c>
      <c r="E14" s="35">
        <f t="shared" si="0"/>
        <v>2806139</v>
      </c>
      <c r="F14" s="35">
        <f t="shared" ref="F14:G14" si="1">SUM(F15+F18)</f>
        <v>0</v>
      </c>
      <c r="G14" s="35">
        <f t="shared" si="1"/>
        <v>2806139</v>
      </c>
      <c r="H14" s="35">
        <f t="shared" ref="H14:J14" si="2">SUM(H15+H18)</f>
        <v>0</v>
      </c>
      <c r="I14" s="35">
        <f>SUM(I15+I18)</f>
        <v>2806139</v>
      </c>
      <c r="J14" s="35">
        <f t="shared" si="2"/>
        <v>0</v>
      </c>
      <c r="K14" s="35">
        <f>SUM(K15+K18)</f>
        <v>2806139</v>
      </c>
    </row>
    <row r="15" spans="1:16">
      <c r="A15" s="22" t="s">
        <v>13</v>
      </c>
      <c r="B15" s="22" t="s">
        <v>14</v>
      </c>
      <c r="C15" s="36">
        <v>2316104</v>
      </c>
      <c r="D15" s="36">
        <v>0</v>
      </c>
      <c r="E15" s="36">
        <v>2316104</v>
      </c>
      <c r="F15" s="36">
        <v>0</v>
      </c>
      <c r="G15" s="36">
        <v>2316104</v>
      </c>
      <c r="H15" s="36">
        <v>0</v>
      </c>
      <c r="I15" s="36">
        <v>2316104</v>
      </c>
      <c r="J15" s="37">
        <v>0</v>
      </c>
      <c r="K15" s="37">
        <v>2316104</v>
      </c>
    </row>
    <row r="16" spans="1:16">
      <c r="A16" s="22" t="s">
        <v>15</v>
      </c>
      <c r="B16" s="22" t="s">
        <v>16</v>
      </c>
      <c r="C16" s="36">
        <v>2316104</v>
      </c>
      <c r="D16" s="36">
        <v>0</v>
      </c>
      <c r="E16" s="36">
        <v>2316104</v>
      </c>
      <c r="F16" s="36">
        <v>0</v>
      </c>
      <c r="G16" s="36">
        <v>2316104</v>
      </c>
      <c r="H16" s="36">
        <v>0</v>
      </c>
      <c r="I16" s="36">
        <v>2316104</v>
      </c>
      <c r="J16" s="37">
        <v>0</v>
      </c>
      <c r="K16" s="37">
        <v>2316104</v>
      </c>
    </row>
    <row r="17" spans="1:17">
      <c r="A17" s="23" t="s">
        <v>17</v>
      </c>
      <c r="B17" s="23" t="s">
        <v>18</v>
      </c>
      <c r="C17" s="38">
        <v>2316104</v>
      </c>
      <c r="D17" s="38">
        <v>0</v>
      </c>
      <c r="E17" s="38">
        <v>2316104</v>
      </c>
      <c r="F17" s="38">
        <v>0</v>
      </c>
      <c r="G17" s="38">
        <v>2316104</v>
      </c>
      <c r="H17" s="38">
        <v>0</v>
      </c>
      <c r="I17" s="38">
        <v>2316104</v>
      </c>
      <c r="J17" s="39">
        <v>0</v>
      </c>
      <c r="K17" s="39">
        <v>2316104</v>
      </c>
    </row>
    <row r="18" spans="1:17">
      <c r="A18" s="22" t="s">
        <v>19</v>
      </c>
      <c r="B18" s="22" t="s">
        <v>20</v>
      </c>
      <c r="C18" s="36">
        <v>490035</v>
      </c>
      <c r="D18" s="36">
        <v>0</v>
      </c>
      <c r="E18" s="36">
        <v>490035</v>
      </c>
      <c r="F18" s="36">
        <v>0</v>
      </c>
      <c r="G18" s="36">
        <v>490035</v>
      </c>
      <c r="H18" s="36">
        <v>0</v>
      </c>
      <c r="I18" s="36">
        <v>490035</v>
      </c>
      <c r="J18" s="37">
        <v>0</v>
      </c>
      <c r="K18" s="37">
        <v>490035</v>
      </c>
      <c r="L18" s="6"/>
      <c r="M18" s="6"/>
      <c r="N18" s="6"/>
      <c r="O18" s="6"/>
      <c r="P18" s="6"/>
      <c r="Q18" s="6"/>
    </row>
    <row r="19" spans="1:17">
      <c r="A19" s="22" t="s">
        <v>21</v>
      </c>
      <c r="B19" s="22" t="s">
        <v>22</v>
      </c>
      <c r="C19" s="36">
        <v>490035</v>
      </c>
      <c r="D19" s="36">
        <v>0</v>
      </c>
      <c r="E19" s="36">
        <v>490035</v>
      </c>
      <c r="F19" s="36">
        <v>0</v>
      </c>
      <c r="G19" s="36">
        <v>490035</v>
      </c>
      <c r="H19" s="36">
        <v>0</v>
      </c>
      <c r="I19" s="36">
        <v>490035</v>
      </c>
      <c r="J19" s="37">
        <v>0</v>
      </c>
      <c r="K19" s="37">
        <v>490035</v>
      </c>
      <c r="L19" s="6"/>
      <c r="M19" s="6"/>
      <c r="N19" s="6"/>
      <c r="O19" s="6"/>
      <c r="P19" s="6"/>
      <c r="Q19" s="6"/>
    </row>
    <row r="20" spans="1:17">
      <c r="A20" s="23" t="s">
        <v>23</v>
      </c>
      <c r="B20" s="23" t="s">
        <v>24</v>
      </c>
      <c r="C20" s="38">
        <v>456149</v>
      </c>
      <c r="D20" s="38">
        <v>0</v>
      </c>
      <c r="E20" s="38">
        <v>456149</v>
      </c>
      <c r="F20" s="38">
        <v>0</v>
      </c>
      <c r="G20" s="38">
        <v>456149</v>
      </c>
      <c r="H20" s="38">
        <v>0</v>
      </c>
      <c r="I20" s="38">
        <v>456149</v>
      </c>
      <c r="J20" s="39">
        <v>0</v>
      </c>
      <c r="K20" s="39">
        <v>456149</v>
      </c>
      <c r="L20" s="6"/>
      <c r="M20" s="6"/>
      <c r="N20" s="6"/>
      <c r="O20" s="6"/>
      <c r="P20" s="6"/>
      <c r="Q20" s="6"/>
    </row>
    <row r="21" spans="1:17">
      <c r="A21" s="23" t="s">
        <v>25</v>
      </c>
      <c r="B21" s="23" t="s">
        <v>26</v>
      </c>
      <c r="C21" s="38">
        <v>20596</v>
      </c>
      <c r="D21" s="38">
        <v>0</v>
      </c>
      <c r="E21" s="38">
        <v>20596</v>
      </c>
      <c r="F21" s="38">
        <v>0</v>
      </c>
      <c r="G21" s="38">
        <v>20596</v>
      </c>
      <c r="H21" s="38">
        <v>0</v>
      </c>
      <c r="I21" s="38">
        <v>20596</v>
      </c>
      <c r="J21" s="39">
        <v>0</v>
      </c>
      <c r="K21" s="39">
        <v>20596</v>
      </c>
      <c r="L21" s="6"/>
      <c r="M21" s="6"/>
      <c r="N21" s="6"/>
      <c r="O21" s="6"/>
      <c r="P21" s="6"/>
      <c r="Q21" s="6"/>
    </row>
    <row r="22" spans="1:17">
      <c r="A22" s="23" t="s">
        <v>27</v>
      </c>
      <c r="B22" s="23" t="s">
        <v>28</v>
      </c>
      <c r="C22" s="38">
        <v>13290</v>
      </c>
      <c r="D22" s="38">
        <v>0</v>
      </c>
      <c r="E22" s="38">
        <v>13290</v>
      </c>
      <c r="F22" s="38">
        <v>0</v>
      </c>
      <c r="G22" s="38">
        <v>13290</v>
      </c>
      <c r="H22" s="38">
        <v>0</v>
      </c>
      <c r="I22" s="38">
        <v>13290</v>
      </c>
      <c r="J22" s="39">
        <v>0</v>
      </c>
      <c r="K22" s="39">
        <v>13290</v>
      </c>
      <c r="L22" s="6"/>
      <c r="M22" s="6"/>
      <c r="N22" s="6"/>
      <c r="O22" s="6"/>
      <c r="P22" s="6"/>
      <c r="Q22" s="6"/>
    </row>
    <row r="23" spans="1:17">
      <c r="A23" s="34" t="s">
        <v>298</v>
      </c>
      <c r="B23" s="21"/>
      <c r="C23" s="35">
        <f>SUM(C24+C35+C38++C43)</f>
        <v>13923</v>
      </c>
      <c r="D23" s="35">
        <f>SUM(D24+D35+D38+D43)</f>
        <v>23690</v>
      </c>
      <c r="E23" s="35">
        <f>SUM(E24+E35+E38++E43)</f>
        <v>37613</v>
      </c>
      <c r="F23" s="35">
        <v>0</v>
      </c>
      <c r="G23" s="35">
        <f>SUM(G24+G35+G38++G43)</f>
        <v>37613</v>
      </c>
      <c r="H23" s="35">
        <f>H24+H35+H38+H43</f>
        <v>26868</v>
      </c>
      <c r="I23" s="35">
        <f>SUM(I24+I35+I38++I43)</f>
        <v>64481</v>
      </c>
      <c r="J23" s="35">
        <f>J24+J35+J38+J43</f>
        <v>33490</v>
      </c>
      <c r="K23" s="35">
        <f>SUM(K24+K35+K38++K43)</f>
        <v>97971</v>
      </c>
      <c r="L23" s="6"/>
      <c r="M23" s="6"/>
      <c r="N23" s="6"/>
      <c r="O23" s="6"/>
      <c r="P23" s="6"/>
      <c r="Q23" s="6"/>
    </row>
    <row r="24" spans="1:17" ht="24">
      <c r="A24" s="22" t="s">
        <v>29</v>
      </c>
      <c r="B24" s="22" t="s">
        <v>30</v>
      </c>
      <c r="C24" s="36">
        <v>4145</v>
      </c>
      <c r="D24" s="36">
        <v>0</v>
      </c>
      <c r="E24" s="36">
        <v>4145</v>
      </c>
      <c r="F24" s="36">
        <v>0</v>
      </c>
      <c r="G24" s="36">
        <v>4145</v>
      </c>
      <c r="H24" s="36">
        <v>0</v>
      </c>
      <c r="I24" s="36">
        <v>4145</v>
      </c>
      <c r="J24" s="37">
        <v>0</v>
      </c>
      <c r="K24" s="37">
        <v>4145</v>
      </c>
      <c r="L24" s="6"/>
      <c r="M24" s="6"/>
      <c r="N24" s="6"/>
      <c r="O24" s="6"/>
      <c r="P24" s="6"/>
      <c r="Q24" s="6"/>
    </row>
    <row r="25" spans="1:17" ht="36">
      <c r="A25" s="22" t="s">
        <v>31</v>
      </c>
      <c r="B25" s="22" t="s">
        <v>32</v>
      </c>
      <c r="C25" s="36">
        <v>365</v>
      </c>
      <c r="D25" s="36">
        <v>0</v>
      </c>
      <c r="E25" s="36">
        <v>365</v>
      </c>
      <c r="F25" s="36">
        <v>0</v>
      </c>
      <c r="G25" s="36">
        <v>365</v>
      </c>
      <c r="H25" s="36">
        <v>0</v>
      </c>
      <c r="I25" s="36">
        <v>365</v>
      </c>
      <c r="J25" s="37">
        <v>0</v>
      </c>
      <c r="K25" s="37">
        <v>365</v>
      </c>
      <c r="L25" s="6"/>
      <c r="M25" s="6"/>
      <c r="N25" s="6"/>
      <c r="O25" s="6"/>
      <c r="P25" s="6"/>
      <c r="Q25" s="6"/>
    </row>
    <row r="26" spans="1:17" ht="36">
      <c r="A26" s="23" t="s">
        <v>33</v>
      </c>
      <c r="B26" s="23" t="s">
        <v>34</v>
      </c>
      <c r="C26" s="38">
        <v>365</v>
      </c>
      <c r="D26" s="38">
        <v>0</v>
      </c>
      <c r="E26" s="38">
        <v>365</v>
      </c>
      <c r="F26" s="38">
        <v>0</v>
      </c>
      <c r="G26" s="38">
        <v>365</v>
      </c>
      <c r="H26" s="38">
        <v>0</v>
      </c>
      <c r="I26" s="38">
        <v>365</v>
      </c>
      <c r="J26" s="39">
        <v>0</v>
      </c>
      <c r="K26" s="39">
        <v>365</v>
      </c>
      <c r="L26" s="6"/>
      <c r="M26" s="6"/>
      <c r="N26" s="6"/>
      <c r="O26" s="6"/>
      <c r="P26" s="6"/>
      <c r="Q26" s="6"/>
    </row>
    <row r="27" spans="1:17" ht="24">
      <c r="A27" s="22" t="s">
        <v>35</v>
      </c>
      <c r="B27" s="22" t="s">
        <v>36</v>
      </c>
      <c r="C27" s="36">
        <v>2370</v>
      </c>
      <c r="D27" s="36">
        <v>0</v>
      </c>
      <c r="E27" s="36">
        <v>2370</v>
      </c>
      <c r="F27" s="36">
        <v>0</v>
      </c>
      <c r="G27" s="36">
        <v>2370</v>
      </c>
      <c r="H27" s="36">
        <v>0</v>
      </c>
      <c r="I27" s="36">
        <v>2370</v>
      </c>
      <c r="J27" s="37">
        <v>0</v>
      </c>
      <c r="K27" s="37">
        <v>2370</v>
      </c>
      <c r="L27" s="6"/>
      <c r="M27" s="6"/>
      <c r="N27" s="6"/>
      <c r="O27" s="6"/>
      <c r="P27" s="6"/>
      <c r="Q27" s="6"/>
    </row>
    <row r="28" spans="1:17" ht="24">
      <c r="A28" s="23" t="s">
        <v>37</v>
      </c>
      <c r="B28" s="23" t="s">
        <v>38</v>
      </c>
      <c r="C28" s="38">
        <v>2000</v>
      </c>
      <c r="D28" s="38">
        <v>0</v>
      </c>
      <c r="E28" s="38">
        <v>2000</v>
      </c>
      <c r="F28" s="38">
        <v>0</v>
      </c>
      <c r="G28" s="38">
        <v>2000</v>
      </c>
      <c r="H28" s="38">
        <v>0</v>
      </c>
      <c r="I28" s="38">
        <v>2000</v>
      </c>
      <c r="J28" s="39">
        <v>0</v>
      </c>
      <c r="K28" s="39">
        <v>2000</v>
      </c>
      <c r="L28" s="6"/>
      <c r="M28" s="6"/>
      <c r="N28" s="6"/>
      <c r="O28" s="6"/>
      <c r="P28" s="6"/>
      <c r="Q28" s="6"/>
    </row>
    <row r="29" spans="1:17" ht="24">
      <c r="A29" s="23" t="s">
        <v>39</v>
      </c>
      <c r="B29" s="23" t="s">
        <v>40</v>
      </c>
      <c r="C29" s="38">
        <v>70</v>
      </c>
      <c r="D29" s="38">
        <v>0</v>
      </c>
      <c r="E29" s="38">
        <v>70</v>
      </c>
      <c r="F29" s="38">
        <v>0</v>
      </c>
      <c r="G29" s="38">
        <v>70</v>
      </c>
      <c r="H29" s="38">
        <v>0</v>
      </c>
      <c r="I29" s="38">
        <v>70</v>
      </c>
      <c r="J29" s="39">
        <v>0</v>
      </c>
      <c r="K29" s="39">
        <v>70</v>
      </c>
      <c r="L29" s="6"/>
      <c r="M29" s="6"/>
      <c r="N29" s="6"/>
      <c r="O29" s="6"/>
      <c r="P29" s="6"/>
      <c r="Q29" s="6"/>
    </row>
    <row r="30" spans="1:17" ht="24">
      <c r="A30" s="23" t="s">
        <v>41</v>
      </c>
      <c r="B30" s="23" t="s">
        <v>42</v>
      </c>
      <c r="C30" s="38">
        <v>300</v>
      </c>
      <c r="D30" s="38">
        <v>0</v>
      </c>
      <c r="E30" s="38">
        <v>300</v>
      </c>
      <c r="F30" s="38">
        <v>0</v>
      </c>
      <c r="G30" s="38">
        <v>300</v>
      </c>
      <c r="H30" s="38">
        <v>0</v>
      </c>
      <c r="I30" s="38">
        <v>300</v>
      </c>
      <c r="J30" s="39">
        <v>0</v>
      </c>
      <c r="K30" s="39">
        <v>300</v>
      </c>
      <c r="L30" s="6"/>
      <c r="M30" s="6"/>
      <c r="N30" s="6"/>
      <c r="O30" s="6"/>
      <c r="P30" s="6"/>
      <c r="Q30" s="6"/>
    </row>
    <row r="31" spans="1:17">
      <c r="A31" s="22" t="s">
        <v>43</v>
      </c>
      <c r="B31" s="22" t="s">
        <v>44</v>
      </c>
      <c r="C31" s="36">
        <v>1410</v>
      </c>
      <c r="D31" s="36">
        <v>0</v>
      </c>
      <c r="E31" s="36">
        <v>1410</v>
      </c>
      <c r="F31" s="36">
        <v>0</v>
      </c>
      <c r="G31" s="36">
        <v>1410</v>
      </c>
      <c r="H31" s="36">
        <v>0</v>
      </c>
      <c r="I31" s="36">
        <v>1410</v>
      </c>
      <c r="J31" s="37">
        <v>0</v>
      </c>
      <c r="K31" s="37">
        <v>1410</v>
      </c>
      <c r="L31" s="6"/>
      <c r="M31" s="6"/>
      <c r="N31" s="6"/>
      <c r="O31" s="6"/>
      <c r="P31" s="6"/>
      <c r="Q31" s="6"/>
    </row>
    <row r="32" spans="1:17" ht="24">
      <c r="A32" s="23" t="s">
        <v>45</v>
      </c>
      <c r="B32" s="23" t="s">
        <v>46</v>
      </c>
      <c r="C32" s="38">
        <v>600</v>
      </c>
      <c r="D32" s="38">
        <v>0</v>
      </c>
      <c r="E32" s="38">
        <v>600</v>
      </c>
      <c r="F32" s="38">
        <v>0</v>
      </c>
      <c r="G32" s="38">
        <v>600</v>
      </c>
      <c r="H32" s="38">
        <v>0</v>
      </c>
      <c r="I32" s="38">
        <v>600</v>
      </c>
      <c r="J32" s="39">
        <v>0</v>
      </c>
      <c r="K32" s="39">
        <v>600</v>
      </c>
      <c r="L32" s="6"/>
      <c r="M32" s="6"/>
      <c r="N32" s="6"/>
      <c r="O32" s="6"/>
      <c r="P32" s="6"/>
      <c r="Q32" s="6"/>
    </row>
    <row r="33" spans="1:17">
      <c r="A33" s="23" t="s">
        <v>47</v>
      </c>
      <c r="B33" s="23" t="s">
        <v>48</v>
      </c>
      <c r="C33" s="38">
        <v>760</v>
      </c>
      <c r="D33" s="38">
        <v>0</v>
      </c>
      <c r="E33" s="38">
        <v>760</v>
      </c>
      <c r="F33" s="38">
        <v>0</v>
      </c>
      <c r="G33" s="38">
        <v>760</v>
      </c>
      <c r="H33" s="38">
        <v>0</v>
      </c>
      <c r="I33" s="38">
        <v>760</v>
      </c>
      <c r="J33" s="39">
        <v>0</v>
      </c>
      <c r="K33" s="39">
        <v>760</v>
      </c>
      <c r="L33" s="6"/>
      <c r="M33" s="6"/>
      <c r="N33" s="6"/>
      <c r="O33" s="6"/>
      <c r="P33" s="6"/>
      <c r="Q33" s="6"/>
    </row>
    <row r="34" spans="1:17">
      <c r="A34" s="23" t="s">
        <v>49</v>
      </c>
      <c r="B34" s="23" t="s">
        <v>50</v>
      </c>
      <c r="C34" s="38">
        <v>50</v>
      </c>
      <c r="D34" s="38">
        <v>0</v>
      </c>
      <c r="E34" s="38">
        <v>50</v>
      </c>
      <c r="F34" s="38">
        <v>0</v>
      </c>
      <c r="G34" s="38">
        <v>50</v>
      </c>
      <c r="H34" s="38">
        <v>0</v>
      </c>
      <c r="I34" s="38">
        <v>50</v>
      </c>
      <c r="J34" s="39">
        <v>0</v>
      </c>
      <c r="K34" s="39">
        <v>50</v>
      </c>
      <c r="L34" s="6"/>
      <c r="M34" s="6"/>
      <c r="N34" s="6"/>
      <c r="O34" s="6"/>
      <c r="P34" s="6"/>
      <c r="Q34" s="6"/>
    </row>
    <row r="35" spans="1:17">
      <c r="A35" s="22" t="s">
        <v>51</v>
      </c>
      <c r="B35" s="22" t="s">
        <v>52</v>
      </c>
      <c r="C35" s="36">
        <v>100</v>
      </c>
      <c r="D35" s="36">
        <v>0</v>
      </c>
      <c r="E35" s="36">
        <v>100</v>
      </c>
      <c r="F35" s="36">
        <v>0</v>
      </c>
      <c r="G35" s="36">
        <v>100</v>
      </c>
      <c r="H35" s="36">
        <v>0</v>
      </c>
      <c r="I35" s="36">
        <v>100</v>
      </c>
      <c r="J35" s="37">
        <v>0</v>
      </c>
      <c r="K35" s="37">
        <v>100</v>
      </c>
      <c r="L35" s="6"/>
      <c r="M35" s="6"/>
      <c r="N35" s="6"/>
      <c r="O35" s="6"/>
      <c r="P35" s="6"/>
      <c r="Q35" s="6"/>
    </row>
    <row r="36" spans="1:17">
      <c r="A36" s="22" t="s">
        <v>53</v>
      </c>
      <c r="B36" s="22" t="s">
        <v>54</v>
      </c>
      <c r="C36" s="36">
        <v>100</v>
      </c>
      <c r="D36" s="36">
        <v>0</v>
      </c>
      <c r="E36" s="36">
        <v>100</v>
      </c>
      <c r="F36" s="36">
        <v>0</v>
      </c>
      <c r="G36" s="36">
        <v>100</v>
      </c>
      <c r="H36" s="36">
        <v>0</v>
      </c>
      <c r="I36" s="36">
        <v>100</v>
      </c>
      <c r="J36" s="37">
        <v>0</v>
      </c>
      <c r="K36" s="37">
        <v>100</v>
      </c>
      <c r="L36" s="6"/>
      <c r="M36" s="6"/>
      <c r="N36" s="6"/>
      <c r="O36" s="6"/>
      <c r="P36" s="6"/>
      <c r="Q36" s="6"/>
    </row>
    <row r="37" spans="1:17">
      <c r="A37" s="23" t="s">
        <v>55</v>
      </c>
      <c r="B37" s="23" t="s">
        <v>56</v>
      </c>
      <c r="C37" s="38">
        <v>100</v>
      </c>
      <c r="D37" s="38">
        <v>0</v>
      </c>
      <c r="E37" s="38">
        <v>100</v>
      </c>
      <c r="F37" s="38">
        <v>0</v>
      </c>
      <c r="G37" s="38">
        <v>100</v>
      </c>
      <c r="H37" s="38">
        <v>0</v>
      </c>
      <c r="I37" s="38">
        <v>100</v>
      </c>
      <c r="J37" s="39">
        <v>0</v>
      </c>
      <c r="K37" s="39">
        <v>100</v>
      </c>
      <c r="L37" s="6"/>
      <c r="M37" s="6"/>
      <c r="N37" s="6"/>
      <c r="O37" s="6"/>
      <c r="P37" s="6"/>
      <c r="Q37" s="6"/>
    </row>
    <row r="38" spans="1:17">
      <c r="A38" s="22" t="s">
        <v>57</v>
      </c>
      <c r="B38" s="22" t="s">
        <v>58</v>
      </c>
      <c r="C38" s="36">
        <v>6408</v>
      </c>
      <c r="D38" s="36">
        <v>0</v>
      </c>
      <c r="E38" s="36">
        <v>6408</v>
      </c>
      <c r="F38" s="36">
        <v>0</v>
      </c>
      <c r="G38" s="36">
        <v>6408</v>
      </c>
      <c r="H38" s="36">
        <f>H39+H41</f>
        <v>685</v>
      </c>
      <c r="I38" s="36">
        <f>G38+H38</f>
        <v>7093</v>
      </c>
      <c r="J38" s="37">
        <v>0</v>
      </c>
      <c r="K38" s="37">
        <v>7093</v>
      </c>
      <c r="L38" s="6"/>
      <c r="M38" s="6"/>
      <c r="N38" s="6"/>
      <c r="O38" s="6"/>
      <c r="P38" s="6"/>
      <c r="Q38" s="6"/>
    </row>
    <row r="39" spans="1:17" ht="24">
      <c r="A39" s="22" t="s">
        <v>59</v>
      </c>
      <c r="B39" s="22" t="s">
        <v>60</v>
      </c>
      <c r="C39" s="36">
        <v>1000</v>
      </c>
      <c r="D39" s="36">
        <v>0</v>
      </c>
      <c r="E39" s="36">
        <v>1000</v>
      </c>
      <c r="F39" s="36">
        <v>0</v>
      </c>
      <c r="G39" s="36">
        <v>1000</v>
      </c>
      <c r="H39" s="36">
        <v>0</v>
      </c>
      <c r="I39" s="36">
        <v>1000</v>
      </c>
      <c r="J39" s="37">
        <v>0</v>
      </c>
      <c r="K39" s="37">
        <v>1000</v>
      </c>
      <c r="L39" s="6"/>
      <c r="M39" s="6"/>
      <c r="N39" s="6"/>
      <c r="O39" s="6"/>
      <c r="P39" s="6"/>
      <c r="Q39" s="6"/>
    </row>
    <row r="40" spans="1:17" ht="36">
      <c r="A40" s="23" t="s">
        <v>61</v>
      </c>
      <c r="B40" s="23" t="s">
        <v>62</v>
      </c>
      <c r="C40" s="38">
        <v>1000</v>
      </c>
      <c r="D40" s="38">
        <v>0</v>
      </c>
      <c r="E40" s="38">
        <v>1000</v>
      </c>
      <c r="F40" s="38">
        <v>0</v>
      </c>
      <c r="G40" s="38">
        <v>1000</v>
      </c>
      <c r="H40" s="38">
        <v>0</v>
      </c>
      <c r="I40" s="38">
        <v>1000</v>
      </c>
      <c r="J40" s="39">
        <v>0</v>
      </c>
      <c r="K40" s="39">
        <v>1000</v>
      </c>
      <c r="L40" s="6"/>
      <c r="M40" s="6"/>
      <c r="N40" s="6"/>
      <c r="O40" s="6"/>
      <c r="P40" s="6"/>
      <c r="Q40" s="6"/>
    </row>
    <row r="41" spans="1:17">
      <c r="A41" s="22" t="s">
        <v>63</v>
      </c>
      <c r="B41" s="22" t="s">
        <v>64</v>
      </c>
      <c r="C41" s="36">
        <v>5408</v>
      </c>
      <c r="D41" s="36">
        <v>0</v>
      </c>
      <c r="E41" s="36">
        <v>5408</v>
      </c>
      <c r="F41" s="36">
        <v>0</v>
      </c>
      <c r="G41" s="36">
        <v>5408</v>
      </c>
      <c r="H41" s="36">
        <f>H42</f>
        <v>685</v>
      </c>
      <c r="I41" s="36">
        <f>G41+H41</f>
        <v>6093</v>
      </c>
      <c r="J41" s="37">
        <v>0</v>
      </c>
      <c r="K41" s="37">
        <v>6093</v>
      </c>
      <c r="L41" s="6"/>
      <c r="M41" s="6"/>
      <c r="N41" s="6"/>
      <c r="O41" s="6"/>
      <c r="P41" s="6"/>
      <c r="Q41" s="6"/>
    </row>
    <row r="42" spans="1:17">
      <c r="A42" s="23" t="s">
        <v>65</v>
      </c>
      <c r="B42" s="23" t="s">
        <v>66</v>
      </c>
      <c r="C42" s="38">
        <v>5408</v>
      </c>
      <c r="D42" s="38">
        <v>0</v>
      </c>
      <c r="E42" s="38">
        <v>5408</v>
      </c>
      <c r="F42" s="38">
        <v>0</v>
      </c>
      <c r="G42" s="38">
        <v>5408</v>
      </c>
      <c r="H42" s="38">
        <v>685</v>
      </c>
      <c r="I42" s="38">
        <f>G42+H42</f>
        <v>6093</v>
      </c>
      <c r="J42" s="39">
        <v>0</v>
      </c>
      <c r="K42" s="39">
        <v>6093</v>
      </c>
      <c r="L42" s="6"/>
      <c r="M42" s="6"/>
      <c r="N42" s="6"/>
      <c r="O42" s="6"/>
      <c r="P42" s="6"/>
      <c r="Q42" s="6"/>
    </row>
    <row r="43" spans="1:17" ht="48">
      <c r="A43" s="22" t="s">
        <v>67</v>
      </c>
      <c r="B43" s="22" t="s">
        <v>68</v>
      </c>
      <c r="C43" s="36">
        <v>3270</v>
      </c>
      <c r="D43" s="36">
        <f t="shared" ref="D43:I43" si="3">SUM(D44+D45)</f>
        <v>23690</v>
      </c>
      <c r="E43" s="36">
        <f t="shared" si="3"/>
        <v>26960</v>
      </c>
      <c r="F43" s="36">
        <f t="shared" si="3"/>
        <v>0</v>
      </c>
      <c r="G43" s="36">
        <f t="shared" si="3"/>
        <v>26960</v>
      </c>
      <c r="H43" s="36">
        <f t="shared" si="3"/>
        <v>26183</v>
      </c>
      <c r="I43" s="36">
        <f t="shared" si="3"/>
        <v>53143</v>
      </c>
      <c r="J43" s="37">
        <v>33490</v>
      </c>
      <c r="K43" s="37">
        <v>86633</v>
      </c>
      <c r="L43" s="6"/>
      <c r="M43" s="6"/>
      <c r="N43" s="6"/>
      <c r="O43" s="6"/>
      <c r="P43" s="6"/>
      <c r="Q43" s="6"/>
    </row>
    <row r="44" spans="1:17" ht="24">
      <c r="A44" s="22" t="s">
        <v>69</v>
      </c>
      <c r="B44" s="22" t="s">
        <v>70</v>
      </c>
      <c r="C44" s="36">
        <v>670</v>
      </c>
      <c r="D44" s="36">
        <v>22690</v>
      </c>
      <c r="E44" s="36">
        <f>SUM(C44:D44)</f>
        <v>23360</v>
      </c>
      <c r="F44" s="36">
        <v>0</v>
      </c>
      <c r="G44" s="36">
        <f>SUM(E44:F44)</f>
        <v>23360</v>
      </c>
      <c r="H44" s="36">
        <v>23810</v>
      </c>
      <c r="I44" s="36">
        <f>SUM(G44:H44)</f>
        <v>47170</v>
      </c>
      <c r="J44" s="37">
        <v>188</v>
      </c>
      <c r="K44" s="37">
        <v>47358</v>
      </c>
      <c r="L44" s="6"/>
      <c r="M44" s="6"/>
      <c r="N44" s="6"/>
      <c r="O44" s="6"/>
      <c r="P44" s="6"/>
      <c r="Q44" s="6"/>
    </row>
    <row r="45" spans="1:17" ht="24">
      <c r="A45" s="22" t="s">
        <v>71</v>
      </c>
      <c r="B45" s="22" t="s">
        <v>72</v>
      </c>
      <c r="C45" s="36">
        <v>2600</v>
      </c>
      <c r="D45" s="36">
        <f>D46</f>
        <v>1000</v>
      </c>
      <c r="E45" s="36">
        <f>E46</f>
        <v>3600</v>
      </c>
      <c r="F45" s="36">
        <v>0</v>
      </c>
      <c r="G45" s="36">
        <f>SUM(E45:F45)</f>
        <v>3600</v>
      </c>
      <c r="H45" s="36">
        <f>H46</f>
        <v>2373</v>
      </c>
      <c r="I45" s="36">
        <f>SUM(G45:H45)</f>
        <v>5973</v>
      </c>
      <c r="J45" s="37">
        <v>33302</v>
      </c>
      <c r="K45" s="37">
        <v>39275</v>
      </c>
      <c r="L45" s="6"/>
      <c r="M45" s="6"/>
      <c r="N45" s="6"/>
      <c r="O45" s="6"/>
      <c r="P45" s="6"/>
      <c r="Q45" s="6"/>
    </row>
    <row r="46" spans="1:17">
      <c r="A46" s="23" t="s">
        <v>73</v>
      </c>
      <c r="B46" s="23" t="s">
        <v>74</v>
      </c>
      <c r="C46" s="38">
        <v>2600</v>
      </c>
      <c r="D46" s="38">
        <v>1000</v>
      </c>
      <c r="E46" s="38">
        <f>SUM(C46:D46)</f>
        <v>3600</v>
      </c>
      <c r="F46" s="38">
        <v>0</v>
      </c>
      <c r="G46" s="38">
        <f>SUM(E46:F46)</f>
        <v>3600</v>
      </c>
      <c r="H46" s="38">
        <v>2373</v>
      </c>
      <c r="I46" s="38">
        <f>SUM(G46:H46)</f>
        <v>5973</v>
      </c>
      <c r="J46" s="39">
        <v>4097</v>
      </c>
      <c r="K46" s="39">
        <v>10070</v>
      </c>
      <c r="L46" s="6"/>
      <c r="M46" s="6"/>
      <c r="N46" s="6"/>
      <c r="O46" s="6"/>
      <c r="P46" s="6"/>
      <c r="Q46" s="6"/>
    </row>
    <row r="47" spans="1:17">
      <c r="A47" s="24" t="s">
        <v>408</v>
      </c>
      <c r="B47" s="24" t="s">
        <v>409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9">
        <v>29205</v>
      </c>
      <c r="K47" s="39">
        <v>29205</v>
      </c>
      <c r="L47" s="6"/>
      <c r="M47" s="6"/>
      <c r="N47" s="6"/>
      <c r="O47" s="6"/>
      <c r="P47" s="6"/>
      <c r="Q47" s="6"/>
    </row>
    <row r="48" spans="1:17">
      <c r="A48" s="34" t="s">
        <v>299</v>
      </c>
      <c r="B48" s="21"/>
      <c r="C48" s="35">
        <f>SUM(C49+C51+C56)</f>
        <v>4533437</v>
      </c>
      <c r="D48" s="35">
        <f>D53</f>
        <v>17293</v>
      </c>
      <c r="E48" s="35">
        <f>SUM(E49+E51+E56)</f>
        <v>4550730</v>
      </c>
      <c r="F48" s="35">
        <f>F53</f>
        <v>0</v>
      </c>
      <c r="G48" s="35">
        <f>SUM(G49+G51+G56)</f>
        <v>4550730</v>
      </c>
      <c r="H48" s="35">
        <f>H49+H51+H56</f>
        <v>615250</v>
      </c>
      <c r="I48" s="35">
        <f>G48+H48</f>
        <v>5165980</v>
      </c>
      <c r="J48" s="35">
        <f>J49+J51+J56</f>
        <v>0</v>
      </c>
      <c r="K48" s="35">
        <f>I48+J48</f>
        <v>5165980</v>
      </c>
      <c r="L48" s="6"/>
      <c r="M48" s="6"/>
      <c r="N48" s="6"/>
      <c r="O48" s="6"/>
      <c r="P48" s="6"/>
      <c r="Q48" s="6"/>
    </row>
    <row r="49" spans="1:17" ht="36">
      <c r="A49" s="22" t="s">
        <v>75</v>
      </c>
      <c r="B49" s="22" t="s">
        <v>76</v>
      </c>
      <c r="C49" s="36">
        <v>9434</v>
      </c>
      <c r="D49" s="36">
        <v>0</v>
      </c>
      <c r="E49" s="36">
        <v>9434</v>
      </c>
      <c r="F49" s="36">
        <v>0</v>
      </c>
      <c r="G49" s="36">
        <v>9434</v>
      </c>
      <c r="H49" s="36">
        <v>0</v>
      </c>
      <c r="I49" s="36">
        <v>9434</v>
      </c>
      <c r="J49" s="37">
        <v>0</v>
      </c>
      <c r="K49" s="37">
        <v>9434</v>
      </c>
      <c r="L49" s="6"/>
      <c r="M49" s="6"/>
      <c r="N49" s="6"/>
      <c r="O49" s="6"/>
      <c r="P49" s="6"/>
      <c r="Q49" s="6"/>
    </row>
    <row r="50" spans="1:17" ht="48">
      <c r="A50" s="22" t="s">
        <v>77</v>
      </c>
      <c r="B50" s="22" t="s">
        <v>78</v>
      </c>
      <c r="C50" s="36">
        <v>9434</v>
      </c>
      <c r="D50" s="36">
        <v>0</v>
      </c>
      <c r="E50" s="36">
        <v>9434</v>
      </c>
      <c r="F50" s="36">
        <v>0</v>
      </c>
      <c r="G50" s="36">
        <v>9434</v>
      </c>
      <c r="H50" s="36">
        <v>0</v>
      </c>
      <c r="I50" s="36">
        <v>9434</v>
      </c>
      <c r="J50" s="37">
        <v>0</v>
      </c>
      <c r="K50" s="37">
        <v>9434</v>
      </c>
      <c r="L50" s="6"/>
      <c r="M50" s="6"/>
      <c r="N50" s="6"/>
      <c r="O50" s="6"/>
      <c r="P50" s="6"/>
      <c r="Q50" s="6"/>
    </row>
    <row r="51" spans="1:17">
      <c r="A51" s="22" t="s">
        <v>79</v>
      </c>
      <c r="B51" s="22" t="s">
        <v>80</v>
      </c>
      <c r="C51" s="36">
        <v>4432003</v>
      </c>
      <c r="D51" s="36">
        <v>0</v>
      </c>
      <c r="E51" s="36">
        <f>E52</f>
        <v>4449296</v>
      </c>
      <c r="F51" s="36">
        <v>0</v>
      </c>
      <c r="G51" s="36">
        <f>G52</f>
        <v>4449296</v>
      </c>
      <c r="H51" s="36">
        <f>H52</f>
        <v>615250</v>
      </c>
      <c r="I51" s="36">
        <f>I52</f>
        <v>5064546</v>
      </c>
      <c r="J51" s="37">
        <v>0</v>
      </c>
      <c r="K51" s="37">
        <v>5064546</v>
      </c>
      <c r="L51" s="6"/>
      <c r="M51" s="6"/>
      <c r="N51" s="6"/>
      <c r="O51" s="6"/>
      <c r="P51" s="6"/>
      <c r="Q51" s="6"/>
    </row>
    <row r="52" spans="1:17" ht="24">
      <c r="A52" s="22" t="s">
        <v>81</v>
      </c>
      <c r="B52" s="22" t="s">
        <v>82</v>
      </c>
      <c r="C52" s="36">
        <v>4432003</v>
      </c>
      <c r="D52" s="36">
        <v>0</v>
      </c>
      <c r="E52" s="36">
        <f>SUM(E53:E55)</f>
        <v>4449296</v>
      </c>
      <c r="F52" s="36">
        <v>0</v>
      </c>
      <c r="G52" s="36">
        <f>SUM(G53:G55)</f>
        <v>4449296</v>
      </c>
      <c r="H52" s="36">
        <f>SUM(H53:H55)</f>
        <v>615250</v>
      </c>
      <c r="I52" s="36">
        <f>SUM(I53:I55)</f>
        <v>5064546</v>
      </c>
      <c r="J52" s="37">
        <v>0</v>
      </c>
      <c r="K52" s="37">
        <v>5064546</v>
      </c>
      <c r="L52" s="6"/>
      <c r="M52" s="6"/>
      <c r="N52" s="6"/>
      <c r="O52" s="6"/>
      <c r="P52" s="6"/>
      <c r="Q52" s="6"/>
    </row>
    <row r="53" spans="1:17" ht="24">
      <c r="A53" s="23" t="s">
        <v>83</v>
      </c>
      <c r="B53" s="23" t="s">
        <v>84</v>
      </c>
      <c r="C53" s="38">
        <v>1349632</v>
      </c>
      <c r="D53" s="38">
        <v>17293</v>
      </c>
      <c r="E53" s="38">
        <f>SUM(C53:D53)</f>
        <v>1366925</v>
      </c>
      <c r="F53" s="38">
        <v>0</v>
      </c>
      <c r="G53" s="38">
        <f>SUM(E53:F53)</f>
        <v>1366925</v>
      </c>
      <c r="H53" s="38">
        <v>603413</v>
      </c>
      <c r="I53" s="38">
        <f>SUM(G53:H53)</f>
        <v>1970338</v>
      </c>
      <c r="J53" s="39">
        <v>0</v>
      </c>
      <c r="K53" s="39">
        <v>1970338</v>
      </c>
      <c r="L53" s="6"/>
      <c r="M53" s="6"/>
      <c r="N53" s="6"/>
      <c r="O53" s="6"/>
      <c r="P53" s="6"/>
      <c r="Q53" s="6"/>
    </row>
    <row r="54" spans="1:17" ht="48">
      <c r="A54" s="23" t="s">
        <v>85</v>
      </c>
      <c r="B54" s="23" t="s">
        <v>86</v>
      </c>
      <c r="C54" s="38">
        <v>1564721</v>
      </c>
      <c r="D54" s="38">
        <v>0</v>
      </c>
      <c r="E54" s="38">
        <v>1564721</v>
      </c>
      <c r="F54" s="38">
        <v>0</v>
      </c>
      <c r="G54" s="38">
        <v>1564721</v>
      </c>
      <c r="H54" s="38">
        <v>11837</v>
      </c>
      <c r="I54" s="38">
        <f>G54+H54</f>
        <v>1576558</v>
      </c>
      <c r="J54" s="39">
        <v>0</v>
      </c>
      <c r="K54" s="39">
        <v>1576558</v>
      </c>
      <c r="L54" s="6"/>
      <c r="M54" s="6"/>
      <c r="N54" s="6"/>
      <c r="O54" s="6"/>
      <c r="P54" s="6"/>
      <c r="Q54" s="6"/>
    </row>
    <row r="55" spans="1:17" ht="24">
      <c r="A55" s="23" t="s">
        <v>87</v>
      </c>
      <c r="B55" s="23" t="s">
        <v>88</v>
      </c>
      <c r="C55" s="38">
        <v>1517650</v>
      </c>
      <c r="D55" s="38">
        <v>0</v>
      </c>
      <c r="E55" s="38">
        <v>1517650</v>
      </c>
      <c r="F55" s="38">
        <v>0</v>
      </c>
      <c r="G55" s="38">
        <v>1517650</v>
      </c>
      <c r="H55" s="38">
        <v>0</v>
      </c>
      <c r="I55" s="38">
        <v>1517650</v>
      </c>
      <c r="J55" s="39">
        <v>0</v>
      </c>
      <c r="K55" s="39">
        <v>1517650</v>
      </c>
      <c r="L55" s="6"/>
      <c r="M55" s="6"/>
      <c r="N55" s="6"/>
      <c r="O55" s="6"/>
      <c r="P55" s="6"/>
      <c r="Q55" s="6"/>
    </row>
    <row r="56" spans="1:17">
      <c r="A56" s="22" t="s">
        <v>89</v>
      </c>
      <c r="B56" s="22" t="s">
        <v>90</v>
      </c>
      <c r="C56" s="36">
        <v>92000</v>
      </c>
      <c r="D56" s="36">
        <v>0</v>
      </c>
      <c r="E56" s="36">
        <v>92000</v>
      </c>
      <c r="F56" s="36">
        <v>0</v>
      </c>
      <c r="G56" s="36">
        <v>92000</v>
      </c>
      <c r="H56" s="36">
        <v>0</v>
      </c>
      <c r="I56" s="36">
        <v>92000</v>
      </c>
      <c r="J56" s="37">
        <v>0</v>
      </c>
      <c r="K56" s="37">
        <v>92000</v>
      </c>
      <c r="L56" s="6"/>
      <c r="M56" s="6"/>
      <c r="N56" s="6"/>
      <c r="O56" s="6"/>
      <c r="P56" s="6"/>
      <c r="Q56" s="6"/>
    </row>
    <row r="57" spans="1:17" ht="24">
      <c r="A57" s="22" t="s">
        <v>91</v>
      </c>
      <c r="B57" s="22" t="s">
        <v>92</v>
      </c>
      <c r="C57" s="36">
        <v>92000</v>
      </c>
      <c r="D57" s="36">
        <v>0</v>
      </c>
      <c r="E57" s="36">
        <v>92000</v>
      </c>
      <c r="F57" s="36">
        <v>0</v>
      </c>
      <c r="G57" s="36">
        <v>92000</v>
      </c>
      <c r="H57" s="36">
        <v>0</v>
      </c>
      <c r="I57" s="36">
        <v>92000</v>
      </c>
      <c r="J57" s="37">
        <v>0</v>
      </c>
      <c r="K57" s="37">
        <v>92000</v>
      </c>
      <c r="L57" s="6"/>
      <c r="M57" s="6"/>
      <c r="N57" s="6"/>
      <c r="O57" s="6"/>
      <c r="P57" s="6"/>
      <c r="Q57" s="6"/>
    </row>
    <row r="58" spans="1:17" ht="14.45" customHeight="1">
      <c r="A58" s="34" t="s">
        <v>300</v>
      </c>
      <c r="B58" s="21"/>
      <c r="C58" s="35">
        <f>C59</f>
        <v>291094</v>
      </c>
      <c r="D58" s="35">
        <f t="shared" ref="D58:K58" si="4">D59</f>
        <v>0</v>
      </c>
      <c r="E58" s="35">
        <f t="shared" si="4"/>
        <v>291094</v>
      </c>
      <c r="F58" s="35">
        <f t="shared" si="4"/>
        <v>0</v>
      </c>
      <c r="G58" s="35">
        <f t="shared" si="4"/>
        <v>291094</v>
      </c>
      <c r="H58" s="35">
        <f t="shared" si="4"/>
        <v>22607</v>
      </c>
      <c r="I58" s="35">
        <f t="shared" si="4"/>
        <v>313701</v>
      </c>
      <c r="J58" s="35">
        <f t="shared" si="4"/>
        <v>2100</v>
      </c>
      <c r="K58" s="35">
        <f t="shared" si="4"/>
        <v>315801</v>
      </c>
      <c r="L58" s="6"/>
      <c r="M58" s="6"/>
      <c r="N58" s="6"/>
      <c r="O58" s="6"/>
      <c r="P58" s="6"/>
      <c r="Q58" s="6"/>
    </row>
    <row r="59" spans="1:17">
      <c r="A59" s="22" t="s">
        <v>93</v>
      </c>
      <c r="B59" s="22" t="s">
        <v>94</v>
      </c>
      <c r="C59" s="36">
        <v>291094</v>
      </c>
      <c r="D59" s="36">
        <v>0</v>
      </c>
      <c r="E59" s="36">
        <v>291094</v>
      </c>
      <c r="F59" s="36">
        <v>0</v>
      </c>
      <c r="G59" s="36">
        <v>291094</v>
      </c>
      <c r="H59" s="36">
        <f>H60+H64</f>
        <v>22607</v>
      </c>
      <c r="I59" s="36">
        <f>G59+H59</f>
        <v>313701</v>
      </c>
      <c r="J59" s="37">
        <v>2100</v>
      </c>
      <c r="K59" s="37">
        <v>315801</v>
      </c>
      <c r="L59" s="6"/>
      <c r="M59" s="6"/>
      <c r="N59" s="6"/>
      <c r="O59" s="6"/>
      <c r="P59" s="6"/>
      <c r="Q59" s="6"/>
    </row>
    <row r="60" spans="1:17" ht="24">
      <c r="A60" s="22" t="s">
        <v>95</v>
      </c>
      <c r="B60" s="22" t="s">
        <v>96</v>
      </c>
      <c r="C60" s="36">
        <v>276234</v>
      </c>
      <c r="D60" s="36">
        <v>0</v>
      </c>
      <c r="E60" s="36">
        <v>276234</v>
      </c>
      <c r="F60" s="36">
        <v>0</v>
      </c>
      <c r="G60" s="36">
        <v>276234</v>
      </c>
      <c r="H60" s="36">
        <f>SUM(H61:H63)</f>
        <v>7447</v>
      </c>
      <c r="I60" s="36">
        <f>G60+H60</f>
        <v>283681</v>
      </c>
      <c r="J60" s="37">
        <v>2100</v>
      </c>
      <c r="K60" s="37">
        <v>285781</v>
      </c>
      <c r="L60" s="6"/>
      <c r="M60" s="6"/>
      <c r="N60" s="6"/>
      <c r="O60" s="6"/>
      <c r="P60" s="6"/>
      <c r="Q60" s="6"/>
    </row>
    <row r="61" spans="1:17" ht="19.899999999999999" customHeight="1">
      <c r="A61" s="23" t="s">
        <v>97</v>
      </c>
      <c r="B61" s="23" t="s">
        <v>98</v>
      </c>
      <c r="C61" s="38">
        <v>56648</v>
      </c>
      <c r="D61" s="38">
        <v>0</v>
      </c>
      <c r="E61" s="38">
        <v>56648</v>
      </c>
      <c r="F61" s="38">
        <v>0</v>
      </c>
      <c r="G61" s="38">
        <v>56648</v>
      </c>
      <c r="H61" s="38">
        <v>0</v>
      </c>
      <c r="I61" s="38">
        <v>56648</v>
      </c>
      <c r="J61" s="39">
        <v>0</v>
      </c>
      <c r="K61" s="39">
        <v>56648</v>
      </c>
      <c r="L61" s="6"/>
      <c r="M61" s="6"/>
      <c r="N61" s="6"/>
      <c r="O61" s="6"/>
      <c r="P61" s="6"/>
      <c r="Q61" s="6"/>
    </row>
    <row r="62" spans="1:17">
      <c r="A62" s="23" t="s">
        <v>99</v>
      </c>
      <c r="B62" s="23" t="s">
        <v>100</v>
      </c>
      <c r="C62" s="38">
        <v>67190</v>
      </c>
      <c r="D62" s="38">
        <v>0</v>
      </c>
      <c r="E62" s="38">
        <v>67190</v>
      </c>
      <c r="F62" s="38">
        <v>0</v>
      </c>
      <c r="G62" s="38">
        <v>67190</v>
      </c>
      <c r="H62" s="38">
        <v>0</v>
      </c>
      <c r="I62" s="38">
        <v>67190</v>
      </c>
      <c r="J62" s="39">
        <v>1500</v>
      </c>
      <c r="K62" s="39">
        <v>68690</v>
      </c>
      <c r="L62" s="6"/>
      <c r="M62" s="6"/>
      <c r="N62" s="6"/>
      <c r="O62" s="6"/>
      <c r="P62" s="6"/>
      <c r="Q62" s="6"/>
    </row>
    <row r="63" spans="1:17" ht="24">
      <c r="A63" s="23" t="s">
        <v>101</v>
      </c>
      <c r="B63" s="23" t="s">
        <v>102</v>
      </c>
      <c r="C63" s="38">
        <v>152396</v>
      </c>
      <c r="D63" s="38">
        <v>0</v>
      </c>
      <c r="E63" s="38">
        <v>152396</v>
      </c>
      <c r="F63" s="38">
        <v>0</v>
      </c>
      <c r="G63" s="38">
        <v>152396</v>
      </c>
      <c r="H63" s="38">
        <v>7447</v>
      </c>
      <c r="I63" s="38">
        <f>G63+H63</f>
        <v>159843</v>
      </c>
      <c r="J63" s="39">
        <v>600</v>
      </c>
      <c r="K63" s="39">
        <v>160443</v>
      </c>
      <c r="L63" s="6"/>
      <c r="M63" s="6"/>
      <c r="N63" s="6"/>
      <c r="O63" s="6"/>
      <c r="P63" s="6"/>
      <c r="Q63" s="6"/>
    </row>
    <row r="64" spans="1:17" ht="48">
      <c r="A64" s="22" t="s">
        <v>103</v>
      </c>
      <c r="B64" s="22" t="s">
        <v>104</v>
      </c>
      <c r="C64" s="36">
        <v>14860</v>
      </c>
      <c r="D64" s="36">
        <v>0</v>
      </c>
      <c r="E64" s="36">
        <v>14860</v>
      </c>
      <c r="F64" s="36">
        <v>0</v>
      </c>
      <c r="G64" s="36">
        <v>14860</v>
      </c>
      <c r="H64" s="36">
        <f>H65</f>
        <v>15160</v>
      </c>
      <c r="I64" s="36">
        <f>G64+H64</f>
        <v>30020</v>
      </c>
      <c r="J64" s="37">
        <v>0</v>
      </c>
      <c r="K64" s="37">
        <v>30020</v>
      </c>
      <c r="L64" s="6"/>
      <c r="M64" s="6"/>
      <c r="N64" s="6"/>
      <c r="O64" s="6"/>
      <c r="P64" s="6"/>
      <c r="Q64" s="6"/>
    </row>
    <row r="65" spans="1:17">
      <c r="A65" s="23" t="s">
        <v>105</v>
      </c>
      <c r="B65" s="23" t="s">
        <v>106</v>
      </c>
      <c r="C65" s="38">
        <v>14860</v>
      </c>
      <c r="D65" s="38">
        <v>0</v>
      </c>
      <c r="E65" s="38">
        <v>14860</v>
      </c>
      <c r="F65" s="38">
        <v>0</v>
      </c>
      <c r="G65" s="38">
        <v>14860</v>
      </c>
      <c r="H65" s="38">
        <v>15160</v>
      </c>
      <c r="I65" s="38">
        <f>G65+H65</f>
        <v>30020</v>
      </c>
      <c r="J65" s="39">
        <v>0</v>
      </c>
      <c r="K65" s="39">
        <v>30020</v>
      </c>
      <c r="L65" s="6"/>
      <c r="M65" s="6"/>
      <c r="N65" s="6"/>
      <c r="O65" s="6"/>
      <c r="P65" s="6"/>
      <c r="Q65" s="6"/>
    </row>
    <row r="66" spans="1:17">
      <c r="A66" s="25"/>
      <c r="C66" s="25"/>
      <c r="D66" s="25"/>
      <c r="E66" s="25"/>
      <c r="F66" s="25"/>
      <c r="G66" s="25"/>
      <c r="H66" s="25"/>
      <c r="I66" s="25"/>
      <c r="J66" s="25"/>
      <c r="K66" s="25"/>
      <c r="L66" s="6"/>
      <c r="M66" s="6"/>
      <c r="N66" s="6"/>
      <c r="O66" s="6"/>
      <c r="P66" s="6"/>
      <c r="Q66" s="6"/>
    </row>
    <row r="67" spans="1:17">
      <c r="A67" s="41" t="s">
        <v>107</v>
      </c>
      <c r="B67" s="26" t="s">
        <v>7</v>
      </c>
      <c r="C67" s="42">
        <f>SUM(C70+C83+C91+C112+C119+C137+C168)</f>
        <v>6563560</v>
      </c>
      <c r="D67" s="42">
        <f t="shared" ref="D67" si="5">SUM(D70+D83+D91+D112+D119+D137+D168)</f>
        <v>40983</v>
      </c>
      <c r="E67" s="42">
        <f>SUM(E70+E83+E91+E112+E119+E137+E168)</f>
        <v>6604543</v>
      </c>
      <c r="F67" s="42">
        <f t="shared" ref="F67" si="6">SUM(F70+F83+F91+F112+F119+F137+F168)</f>
        <v>-99851</v>
      </c>
      <c r="G67" s="42">
        <f>SUM(G70+G83+G91+G112+G119+G137+G168)</f>
        <v>6506178</v>
      </c>
      <c r="H67" s="42">
        <f>SUM(H70+H83+H91+H112+H119+H137+H168)</f>
        <v>664725</v>
      </c>
      <c r="I67" s="42">
        <f>SUM(I70+I83+I91+I112+I119+I137+I168)</f>
        <v>7170903</v>
      </c>
      <c r="J67" s="42">
        <f>SUM(J70+J83+J91+J112+J119+J137+J168)</f>
        <v>35590</v>
      </c>
      <c r="K67" s="42">
        <f>SUM(K70+K83+K91+K112+K119+K137+K168)</f>
        <v>7206493</v>
      </c>
      <c r="L67" s="6"/>
      <c r="M67" s="48"/>
      <c r="N67" s="6"/>
      <c r="O67" s="6"/>
      <c r="P67" s="6"/>
      <c r="Q67" s="6"/>
    </row>
    <row r="68" spans="1:17">
      <c r="A68" s="20" t="s">
        <v>8</v>
      </c>
      <c r="B68" s="20" t="s">
        <v>9</v>
      </c>
      <c r="C68" s="20" t="s">
        <v>10</v>
      </c>
      <c r="D68" s="20" t="s">
        <v>11</v>
      </c>
      <c r="E68" s="20" t="s">
        <v>12</v>
      </c>
      <c r="F68" s="20" t="s">
        <v>11</v>
      </c>
      <c r="G68" s="20" t="s">
        <v>12</v>
      </c>
      <c r="H68" s="20" t="s">
        <v>11</v>
      </c>
      <c r="I68" s="20" t="s">
        <v>12</v>
      </c>
      <c r="J68" s="56" t="s">
        <v>11</v>
      </c>
      <c r="K68" s="56" t="s">
        <v>12</v>
      </c>
      <c r="L68" s="7"/>
      <c r="M68" s="7"/>
      <c r="N68" s="7"/>
      <c r="O68" s="7"/>
      <c r="P68" s="7"/>
      <c r="Q68" s="6"/>
    </row>
    <row r="69" spans="1:17" ht="15.6" customHeight="1">
      <c r="A69" s="77" t="s">
        <v>108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"/>
      <c r="M69" s="50"/>
      <c r="N69" s="8"/>
      <c r="O69" s="8"/>
      <c r="P69" s="8"/>
      <c r="Q69" s="6"/>
    </row>
    <row r="70" spans="1:17">
      <c r="A70" s="22" t="s">
        <v>109</v>
      </c>
      <c r="B70" s="22" t="s">
        <v>110</v>
      </c>
      <c r="C70" s="36">
        <v>1093490</v>
      </c>
      <c r="D70" s="36">
        <f>SUM(D71:D82)</f>
        <v>-5718</v>
      </c>
      <c r="E70" s="36">
        <f>SUM(C70:D70)</f>
        <v>1087772</v>
      </c>
      <c r="F70" s="36">
        <f>SUM(F71:F82)</f>
        <v>-110436</v>
      </c>
      <c r="G70" s="36">
        <f>SUM(G71:G82)</f>
        <v>977336</v>
      </c>
      <c r="H70" s="36">
        <f>SUM(H71:H82)</f>
        <v>-54048</v>
      </c>
      <c r="I70" s="36">
        <f>SUM(G70:H70)</f>
        <v>923288</v>
      </c>
      <c r="J70" s="36">
        <f>SUM(J71:J82)</f>
        <v>-3866</v>
      </c>
      <c r="K70" s="36">
        <f>SUM(I70:J70)</f>
        <v>919422</v>
      </c>
      <c r="L70" s="9"/>
      <c r="M70" s="6"/>
      <c r="N70" s="4"/>
      <c r="O70" s="4"/>
      <c r="P70" s="4"/>
      <c r="Q70" s="6"/>
    </row>
    <row r="71" spans="1:17">
      <c r="A71" s="27" t="s">
        <v>301</v>
      </c>
      <c r="B71" s="27" t="s">
        <v>7</v>
      </c>
      <c r="C71" s="43">
        <v>522534</v>
      </c>
      <c r="D71" s="40">
        <v>-10180</v>
      </c>
      <c r="E71" s="43">
        <f>SUM(C71:D71)</f>
        <v>512354</v>
      </c>
      <c r="F71" s="40">
        <v>700</v>
      </c>
      <c r="G71" s="43">
        <f>SUM(E71:F71)</f>
        <v>513054</v>
      </c>
      <c r="H71" s="40">
        <v>7496</v>
      </c>
      <c r="I71" s="43">
        <f>SUM(G71:H71)</f>
        <v>520550</v>
      </c>
      <c r="J71" s="54">
        <v>-18491</v>
      </c>
      <c r="K71" s="49">
        <v>502059</v>
      </c>
      <c r="L71" s="65"/>
      <c r="M71" s="53"/>
      <c r="N71" s="4"/>
      <c r="O71" s="4"/>
      <c r="P71" s="4"/>
      <c r="Q71" s="6"/>
    </row>
    <row r="72" spans="1:17">
      <c r="A72" s="27" t="s">
        <v>302</v>
      </c>
      <c r="B72" s="27" t="s">
        <v>7</v>
      </c>
      <c r="C72" s="43">
        <v>9245</v>
      </c>
      <c r="D72" s="40">
        <v>0</v>
      </c>
      <c r="E72" s="43">
        <v>9245</v>
      </c>
      <c r="F72" s="40">
        <v>0</v>
      </c>
      <c r="G72" s="43">
        <v>9245</v>
      </c>
      <c r="H72" s="40">
        <v>0</v>
      </c>
      <c r="I72" s="43">
        <v>9245</v>
      </c>
      <c r="J72" s="54">
        <f t="shared" ref="J72:J82" si="7">K72-I72</f>
        <v>0</v>
      </c>
      <c r="K72" s="49">
        <v>9245</v>
      </c>
      <c r="L72" s="65"/>
      <c r="M72" s="53"/>
      <c r="N72" s="4"/>
      <c r="O72" s="4"/>
      <c r="P72" s="4"/>
      <c r="Q72" s="6"/>
    </row>
    <row r="73" spans="1:17">
      <c r="A73" s="27" t="s">
        <v>303</v>
      </c>
      <c r="B73" s="27" t="s">
        <v>7</v>
      </c>
      <c r="C73" s="43">
        <v>90736</v>
      </c>
      <c r="D73" s="40">
        <v>-800</v>
      </c>
      <c r="E73" s="43">
        <f>SUM(C73:D73)</f>
        <v>89936</v>
      </c>
      <c r="F73" s="40">
        <v>0</v>
      </c>
      <c r="G73" s="43">
        <f>SUM(E73:F73)</f>
        <v>89936</v>
      </c>
      <c r="H73" s="40">
        <v>-1191</v>
      </c>
      <c r="I73" s="43">
        <f>SUM(G73:H73)</f>
        <v>88745</v>
      </c>
      <c r="J73" s="54">
        <f t="shared" si="7"/>
        <v>-3740</v>
      </c>
      <c r="K73" s="49">
        <v>85005</v>
      </c>
      <c r="L73" s="65"/>
      <c r="M73" s="53"/>
      <c r="N73" s="4"/>
      <c r="O73" s="4"/>
      <c r="P73" s="4"/>
      <c r="Q73" s="6"/>
    </row>
    <row r="74" spans="1:17" ht="24">
      <c r="A74" s="27" t="s">
        <v>304</v>
      </c>
      <c r="B74" s="27" t="s">
        <v>7</v>
      </c>
      <c r="C74" s="43">
        <v>59121</v>
      </c>
      <c r="D74" s="40">
        <v>-2300</v>
      </c>
      <c r="E74" s="43">
        <f>SUM(C74:D74)</f>
        <v>56821</v>
      </c>
      <c r="F74" s="40">
        <v>0</v>
      </c>
      <c r="G74" s="43">
        <f>SUM(E74:F74)</f>
        <v>56821</v>
      </c>
      <c r="H74" s="40">
        <v>-1470</v>
      </c>
      <c r="I74" s="43">
        <f>SUM(G74:H74)</f>
        <v>55351</v>
      </c>
      <c r="J74" s="54">
        <f t="shared" si="7"/>
        <v>0</v>
      </c>
      <c r="K74" s="49">
        <v>55351</v>
      </c>
      <c r="L74" s="65"/>
      <c r="M74" s="53"/>
      <c r="N74" s="4"/>
      <c r="O74" s="4"/>
      <c r="P74" s="4"/>
      <c r="Q74" s="6"/>
    </row>
    <row r="75" spans="1:17">
      <c r="A75" s="27" t="s">
        <v>305</v>
      </c>
      <c r="B75" s="27" t="s">
        <v>7</v>
      </c>
      <c r="C75" s="43">
        <v>63274</v>
      </c>
      <c r="D75" s="40">
        <v>-1200</v>
      </c>
      <c r="E75" s="43">
        <f>SUM(C75:D75)</f>
        <v>62074</v>
      </c>
      <c r="F75" s="40">
        <v>0</v>
      </c>
      <c r="G75" s="43">
        <f>SUM(E75:F75)</f>
        <v>62074</v>
      </c>
      <c r="H75" s="40">
        <v>0</v>
      </c>
      <c r="I75" s="43">
        <f>SUM(G75:H75)</f>
        <v>62074</v>
      </c>
      <c r="J75" s="54">
        <f t="shared" si="7"/>
        <v>0</v>
      </c>
      <c r="K75" s="49">
        <v>62074</v>
      </c>
      <c r="L75" s="65"/>
      <c r="M75" s="53"/>
      <c r="N75" s="4"/>
      <c r="O75" s="4"/>
      <c r="P75" s="4"/>
      <c r="Q75" s="6"/>
    </row>
    <row r="76" spans="1:17">
      <c r="A76" s="27" t="s">
        <v>306</v>
      </c>
      <c r="B76" s="27" t="s">
        <v>7</v>
      </c>
      <c r="C76" s="43">
        <v>1200</v>
      </c>
      <c r="D76" s="40">
        <v>0</v>
      </c>
      <c r="E76" s="43">
        <v>1200</v>
      </c>
      <c r="F76" s="40">
        <v>0</v>
      </c>
      <c r="G76" s="43">
        <v>1200</v>
      </c>
      <c r="H76" s="40">
        <v>0</v>
      </c>
      <c r="I76" s="43">
        <v>1200</v>
      </c>
      <c r="J76" s="54">
        <f t="shared" si="7"/>
        <v>0</v>
      </c>
      <c r="K76" s="49">
        <v>1200</v>
      </c>
      <c r="L76" s="65"/>
      <c r="M76" s="53"/>
      <c r="N76" s="4"/>
      <c r="O76" s="4"/>
      <c r="P76" s="4"/>
      <c r="Q76" s="6"/>
    </row>
    <row r="77" spans="1:17">
      <c r="A77" s="27" t="s">
        <v>307</v>
      </c>
      <c r="B77" s="27" t="s">
        <v>7</v>
      </c>
      <c r="C77" s="43">
        <v>72229</v>
      </c>
      <c r="D77" s="40">
        <v>-2500</v>
      </c>
      <c r="E77" s="43">
        <f>SUM(C77:D77)</f>
        <v>69729</v>
      </c>
      <c r="F77" s="40">
        <v>0</v>
      </c>
      <c r="G77" s="43">
        <f>SUM(E77:F77)</f>
        <v>69729</v>
      </c>
      <c r="H77" s="40">
        <v>-1760</v>
      </c>
      <c r="I77" s="43">
        <f>SUM(G77:H77)</f>
        <v>67969</v>
      </c>
      <c r="J77" s="54">
        <f t="shared" si="7"/>
        <v>-1635</v>
      </c>
      <c r="K77" s="49">
        <v>66334</v>
      </c>
      <c r="L77" s="65"/>
      <c r="M77" s="53"/>
      <c r="N77" s="4"/>
      <c r="O77" s="4"/>
      <c r="P77" s="4"/>
      <c r="Q77" s="6"/>
    </row>
    <row r="78" spans="1:17">
      <c r="A78" s="27" t="s">
        <v>308</v>
      </c>
      <c r="B78" s="27" t="s">
        <v>7</v>
      </c>
      <c r="C78" s="43">
        <v>19130</v>
      </c>
      <c r="D78" s="40">
        <v>0</v>
      </c>
      <c r="E78" s="43">
        <v>19130</v>
      </c>
      <c r="F78" s="40">
        <v>0</v>
      </c>
      <c r="G78" s="43">
        <v>19130</v>
      </c>
      <c r="H78" s="40">
        <v>0</v>
      </c>
      <c r="I78" s="43">
        <v>19130</v>
      </c>
      <c r="J78" s="54">
        <f t="shared" si="7"/>
        <v>0</v>
      </c>
      <c r="K78" s="49">
        <v>19130</v>
      </c>
      <c r="L78" s="65"/>
      <c r="M78" s="53"/>
      <c r="N78" s="4"/>
      <c r="O78" s="4"/>
      <c r="P78" s="4"/>
      <c r="Q78" s="6"/>
    </row>
    <row r="79" spans="1:17">
      <c r="A79" s="27" t="s">
        <v>394</v>
      </c>
      <c r="B79" s="27" t="s">
        <v>7</v>
      </c>
      <c r="C79" s="43">
        <v>1000</v>
      </c>
      <c r="D79" s="40">
        <v>11262</v>
      </c>
      <c r="E79" s="43">
        <f>SUM(C79:D79)</f>
        <v>12262</v>
      </c>
      <c r="F79" s="40">
        <v>0</v>
      </c>
      <c r="G79" s="43">
        <f>SUM(E79:F79)</f>
        <v>12262</v>
      </c>
      <c r="H79" s="40">
        <v>0</v>
      </c>
      <c r="I79" s="43">
        <f>SUM(G79:H79)</f>
        <v>12262</v>
      </c>
      <c r="J79" s="54">
        <f t="shared" si="7"/>
        <v>0</v>
      </c>
      <c r="K79" s="49">
        <v>12262</v>
      </c>
      <c r="L79" s="65"/>
      <c r="M79" s="53"/>
      <c r="N79" s="4"/>
      <c r="O79" s="4"/>
      <c r="P79" s="4"/>
      <c r="Q79" s="6"/>
    </row>
    <row r="80" spans="1:17">
      <c r="A80" s="27" t="s">
        <v>395</v>
      </c>
      <c r="B80" s="27" t="s">
        <v>7</v>
      </c>
      <c r="C80" s="43">
        <v>11900</v>
      </c>
      <c r="D80" s="40">
        <v>0</v>
      </c>
      <c r="E80" s="43">
        <v>11900</v>
      </c>
      <c r="F80" s="40">
        <v>0</v>
      </c>
      <c r="G80" s="43">
        <v>11900</v>
      </c>
      <c r="H80" s="40">
        <v>0</v>
      </c>
      <c r="I80" s="43">
        <v>11900</v>
      </c>
      <c r="J80" s="54">
        <f t="shared" si="7"/>
        <v>0</v>
      </c>
      <c r="K80" s="49">
        <v>11900</v>
      </c>
      <c r="L80" s="65"/>
      <c r="M80" s="53"/>
      <c r="N80" s="4"/>
      <c r="O80" s="4"/>
      <c r="P80" s="4"/>
      <c r="Q80" s="6"/>
    </row>
    <row r="81" spans="1:17">
      <c r="A81" s="27" t="s">
        <v>309</v>
      </c>
      <c r="B81" s="27" t="s">
        <v>7</v>
      </c>
      <c r="C81" s="43">
        <v>57000</v>
      </c>
      <c r="D81" s="40">
        <v>0</v>
      </c>
      <c r="E81" s="43">
        <v>57000</v>
      </c>
      <c r="F81" s="40">
        <v>0</v>
      </c>
      <c r="G81" s="43">
        <v>57000</v>
      </c>
      <c r="H81" s="40">
        <v>0</v>
      </c>
      <c r="I81" s="43">
        <v>57000</v>
      </c>
      <c r="J81" s="54">
        <f t="shared" si="7"/>
        <v>20000</v>
      </c>
      <c r="K81" s="49">
        <v>77000</v>
      </c>
      <c r="L81" s="65"/>
      <c r="M81" s="53"/>
      <c r="N81" s="4"/>
      <c r="O81" s="4"/>
      <c r="P81" s="4"/>
      <c r="Q81" s="6"/>
    </row>
    <row r="82" spans="1:17">
      <c r="A82" s="27" t="s">
        <v>396</v>
      </c>
      <c r="B82" s="27" t="s">
        <v>7</v>
      </c>
      <c r="C82" s="43">
        <f>189471-3350</f>
        <v>186121</v>
      </c>
      <c r="D82" s="40">
        <v>0</v>
      </c>
      <c r="E82" s="43">
        <f>SUM(C82:D82)</f>
        <v>186121</v>
      </c>
      <c r="F82" s="40">
        <v>-111136</v>
      </c>
      <c r="G82" s="43">
        <f>SUM(E82:F82)</f>
        <v>74985</v>
      </c>
      <c r="H82" s="40">
        <v>-57123</v>
      </c>
      <c r="I82" s="43">
        <f>SUM(G82:H82)</f>
        <v>17862</v>
      </c>
      <c r="J82" s="54">
        <f t="shared" si="7"/>
        <v>0</v>
      </c>
      <c r="K82" s="49">
        <v>17862</v>
      </c>
      <c r="L82" s="65"/>
      <c r="M82" s="53"/>
      <c r="N82" s="4"/>
      <c r="O82" s="4"/>
      <c r="P82" s="4"/>
      <c r="Q82" s="6"/>
    </row>
    <row r="83" spans="1:17">
      <c r="A83" s="22" t="s">
        <v>111</v>
      </c>
      <c r="B83" s="22" t="s">
        <v>112</v>
      </c>
      <c r="C83" s="36">
        <v>393099</v>
      </c>
      <c r="D83" s="36">
        <f>SUM(D84:D90)</f>
        <v>-1325</v>
      </c>
      <c r="E83" s="36">
        <f>SUM(C83:D83)</f>
        <v>391774</v>
      </c>
      <c r="F83" s="36">
        <f>SUM(F84:F90)</f>
        <v>0</v>
      </c>
      <c r="G83" s="36">
        <f>SUM(E83:F83)</f>
        <v>391774</v>
      </c>
      <c r="H83" s="36">
        <f>SUM(H84:H90)</f>
        <v>7485</v>
      </c>
      <c r="I83" s="36">
        <f>SUM(G83:H83)</f>
        <v>399259</v>
      </c>
      <c r="J83" s="36">
        <f>SUM(J84:J90)</f>
        <v>-2746</v>
      </c>
      <c r="K83" s="36">
        <f>SUM(I83:J83)</f>
        <v>396513</v>
      </c>
      <c r="L83" s="65"/>
      <c r="M83" s="6"/>
      <c r="N83" s="4"/>
      <c r="O83" s="4"/>
      <c r="P83" s="4"/>
      <c r="Q83" s="6"/>
    </row>
    <row r="84" spans="1:17">
      <c r="A84" s="27" t="s">
        <v>330</v>
      </c>
      <c r="B84" s="27" t="s">
        <v>7</v>
      </c>
      <c r="C84" s="43">
        <v>44159</v>
      </c>
      <c r="D84" s="40">
        <v>0</v>
      </c>
      <c r="E84" s="43">
        <v>44159</v>
      </c>
      <c r="F84" s="40">
        <v>0</v>
      </c>
      <c r="G84" s="43">
        <v>44159</v>
      </c>
      <c r="H84" s="40">
        <v>0</v>
      </c>
      <c r="I84" s="43">
        <v>44159</v>
      </c>
      <c r="J84" s="54">
        <f>K84-I84</f>
        <v>2254</v>
      </c>
      <c r="K84" s="49">
        <v>46413</v>
      </c>
      <c r="L84" s="65"/>
      <c r="M84" s="53"/>
      <c r="N84" s="4"/>
      <c r="O84" s="4"/>
      <c r="P84" s="4"/>
      <c r="Q84" s="6"/>
    </row>
    <row r="85" spans="1:17">
      <c r="A85" s="27" t="s">
        <v>331</v>
      </c>
      <c r="B85" s="27" t="s">
        <v>7</v>
      </c>
      <c r="C85" s="43">
        <v>34846</v>
      </c>
      <c r="D85" s="40">
        <v>0</v>
      </c>
      <c r="E85" s="43">
        <v>34846</v>
      </c>
      <c r="F85" s="40">
        <v>0</v>
      </c>
      <c r="G85" s="43">
        <v>34846</v>
      </c>
      <c r="H85" s="40">
        <v>0</v>
      </c>
      <c r="I85" s="43">
        <v>34846</v>
      </c>
      <c r="J85" s="54">
        <f t="shared" ref="J85:J90" si="8">K85-I85</f>
        <v>0</v>
      </c>
      <c r="K85" s="49">
        <v>34846</v>
      </c>
      <c r="L85" s="65"/>
      <c r="M85" s="53"/>
      <c r="N85" s="4"/>
      <c r="O85" s="4"/>
      <c r="P85" s="4"/>
      <c r="Q85" s="6"/>
    </row>
    <row r="86" spans="1:17" ht="24">
      <c r="A86" s="27" t="s">
        <v>332</v>
      </c>
      <c r="B86" s="27" t="s">
        <v>7</v>
      </c>
      <c r="C86" s="43">
        <v>61606</v>
      </c>
      <c r="D86" s="40">
        <v>18675</v>
      </c>
      <c r="E86" s="43">
        <f>C86+D86</f>
        <v>80281</v>
      </c>
      <c r="F86" s="40">
        <v>0</v>
      </c>
      <c r="G86" s="43">
        <f>SUM(E86:F86)</f>
        <v>80281</v>
      </c>
      <c r="H86" s="40">
        <v>11485</v>
      </c>
      <c r="I86" s="43">
        <f>G86+H86</f>
        <v>91766</v>
      </c>
      <c r="J86" s="54">
        <f t="shared" si="8"/>
        <v>0</v>
      </c>
      <c r="K86" s="49">
        <v>91766</v>
      </c>
      <c r="L86" s="65"/>
      <c r="M86" s="53"/>
      <c r="N86" s="4"/>
      <c r="O86" s="4"/>
      <c r="P86" s="4"/>
      <c r="Q86" s="6"/>
    </row>
    <row r="87" spans="1:17">
      <c r="A87" s="27" t="s">
        <v>333</v>
      </c>
      <c r="B87" s="27" t="s">
        <v>7</v>
      </c>
      <c r="C87" s="43">
        <v>51616</v>
      </c>
      <c r="D87" s="40">
        <v>-20000</v>
      </c>
      <c r="E87" s="43">
        <f>SUM(C87:D87)</f>
        <v>31616</v>
      </c>
      <c r="F87" s="40">
        <v>0</v>
      </c>
      <c r="G87" s="43">
        <f>E87+F87</f>
        <v>31616</v>
      </c>
      <c r="H87" s="40">
        <v>-1500</v>
      </c>
      <c r="I87" s="43">
        <f>SUM(G87:H87)</f>
        <v>30116</v>
      </c>
      <c r="J87" s="54">
        <f t="shared" si="8"/>
        <v>0</v>
      </c>
      <c r="K87" s="49">
        <v>30116</v>
      </c>
      <c r="L87" s="65"/>
      <c r="M87" s="53"/>
      <c r="N87" s="4"/>
      <c r="O87" s="4"/>
      <c r="P87" s="4"/>
      <c r="Q87" s="6"/>
    </row>
    <row r="88" spans="1:17">
      <c r="A88" s="27" t="s">
        <v>334</v>
      </c>
      <c r="B88" s="27" t="s">
        <v>7</v>
      </c>
      <c r="C88" s="43">
        <v>173820</v>
      </c>
      <c r="D88" s="40">
        <v>0</v>
      </c>
      <c r="E88" s="43">
        <v>173820</v>
      </c>
      <c r="F88" s="40">
        <v>0</v>
      </c>
      <c r="G88" s="43">
        <v>173820</v>
      </c>
      <c r="H88" s="40">
        <v>-2500</v>
      </c>
      <c r="I88" s="43">
        <f>SUM(G88:H88)</f>
        <v>171320</v>
      </c>
      <c r="J88" s="54">
        <f t="shared" si="8"/>
        <v>-5000</v>
      </c>
      <c r="K88" s="49">
        <v>166320</v>
      </c>
      <c r="L88" s="65"/>
      <c r="M88" s="53"/>
      <c r="N88" s="4"/>
      <c r="O88" s="4"/>
      <c r="P88" s="4"/>
      <c r="Q88" s="6"/>
    </row>
    <row r="89" spans="1:17">
      <c r="A89" s="27" t="s">
        <v>335</v>
      </c>
      <c r="B89" s="27" t="s">
        <v>7</v>
      </c>
      <c r="C89" s="43">
        <v>27013</v>
      </c>
      <c r="D89" s="40">
        <v>0</v>
      </c>
      <c r="E89" s="43">
        <v>27013</v>
      </c>
      <c r="F89" s="40">
        <v>0</v>
      </c>
      <c r="G89" s="43">
        <v>27013</v>
      </c>
      <c r="H89" s="40">
        <v>0</v>
      </c>
      <c r="I89" s="43">
        <v>27013</v>
      </c>
      <c r="J89" s="54">
        <f t="shared" si="8"/>
        <v>0</v>
      </c>
      <c r="K89" s="49">
        <v>27013</v>
      </c>
      <c r="L89" s="65"/>
      <c r="M89" s="53"/>
      <c r="N89" s="4"/>
      <c r="O89" s="4"/>
      <c r="P89" s="4"/>
      <c r="Q89" s="6"/>
    </row>
    <row r="90" spans="1:17">
      <c r="A90" s="27" t="s">
        <v>336</v>
      </c>
      <c r="B90" s="27" t="s">
        <v>7</v>
      </c>
      <c r="C90" s="43">
        <v>39</v>
      </c>
      <c r="D90" s="40">
        <v>0</v>
      </c>
      <c r="E90" s="43">
        <v>39</v>
      </c>
      <c r="F90" s="40">
        <v>0</v>
      </c>
      <c r="G90" s="43">
        <v>39</v>
      </c>
      <c r="H90" s="40">
        <v>0</v>
      </c>
      <c r="I90" s="43">
        <v>39</v>
      </c>
      <c r="J90" s="54">
        <f t="shared" si="8"/>
        <v>0</v>
      </c>
      <c r="K90" s="49">
        <v>39</v>
      </c>
      <c r="L90" s="65"/>
      <c r="M90" s="53"/>
      <c r="N90" s="6"/>
      <c r="O90" s="6"/>
      <c r="P90" s="6"/>
      <c r="Q90" s="6"/>
    </row>
    <row r="91" spans="1:17">
      <c r="A91" s="22" t="s">
        <v>113</v>
      </c>
      <c r="B91" s="22" t="s">
        <v>114</v>
      </c>
      <c r="C91" s="36">
        <v>1078812</v>
      </c>
      <c r="D91" s="36">
        <f t="shared" ref="D91:J91" si="9">SUM(D92:D111)</f>
        <v>33645</v>
      </c>
      <c r="E91" s="36">
        <f t="shared" si="9"/>
        <v>1112457</v>
      </c>
      <c r="F91" s="36">
        <f t="shared" si="9"/>
        <v>10585</v>
      </c>
      <c r="G91" s="36">
        <f t="shared" si="9"/>
        <v>1123042</v>
      </c>
      <c r="H91" s="36">
        <f t="shared" si="9"/>
        <v>65910</v>
      </c>
      <c r="I91" s="36">
        <f>SUM(I92:I111)</f>
        <v>1188952</v>
      </c>
      <c r="J91" s="36">
        <f t="shared" si="9"/>
        <v>31466</v>
      </c>
      <c r="K91" s="36">
        <f>SUM(K92:K111)</f>
        <v>1220418</v>
      </c>
      <c r="L91" s="65"/>
      <c r="M91" s="6"/>
      <c r="N91" s="6"/>
      <c r="O91" s="6"/>
      <c r="P91" s="6"/>
      <c r="Q91" s="6"/>
    </row>
    <row r="92" spans="1:17">
      <c r="A92" s="27" t="s">
        <v>310</v>
      </c>
      <c r="B92" s="27" t="s">
        <v>7</v>
      </c>
      <c r="C92" s="43">
        <v>29049</v>
      </c>
      <c r="D92" s="40">
        <v>0</v>
      </c>
      <c r="E92" s="43">
        <v>29049</v>
      </c>
      <c r="F92" s="40">
        <v>0</v>
      </c>
      <c r="G92" s="43">
        <v>29049</v>
      </c>
      <c r="H92" s="40">
        <v>-1000</v>
      </c>
      <c r="I92" s="43">
        <f>SUM(G92:H92)</f>
        <v>28049</v>
      </c>
      <c r="J92" s="54">
        <f>K92-I92</f>
        <v>0</v>
      </c>
      <c r="K92" s="49">
        <v>28049</v>
      </c>
      <c r="L92" s="65"/>
      <c r="M92" s="53"/>
      <c r="N92" s="4"/>
      <c r="O92" s="4"/>
      <c r="P92" s="4"/>
      <c r="Q92" s="6"/>
    </row>
    <row r="93" spans="1:17">
      <c r="A93" s="27" t="s">
        <v>311</v>
      </c>
      <c r="B93" s="27" t="s">
        <v>7</v>
      </c>
      <c r="C93" s="43">
        <v>20700</v>
      </c>
      <c r="D93" s="40">
        <v>0</v>
      </c>
      <c r="E93" s="43">
        <v>20700</v>
      </c>
      <c r="F93" s="40">
        <v>0</v>
      </c>
      <c r="G93" s="43">
        <v>20700</v>
      </c>
      <c r="H93" s="40">
        <v>0</v>
      </c>
      <c r="I93" s="43">
        <v>20700</v>
      </c>
      <c r="J93" s="54">
        <f t="shared" ref="J93:J111" si="10">K93-I93</f>
        <v>0</v>
      </c>
      <c r="K93" s="49">
        <v>20700</v>
      </c>
      <c r="L93" s="65"/>
      <c r="M93" s="53"/>
      <c r="N93" s="4"/>
      <c r="O93" s="4"/>
      <c r="P93" s="4"/>
      <c r="Q93" s="6"/>
    </row>
    <row r="94" spans="1:17">
      <c r="A94" s="27" t="s">
        <v>312</v>
      </c>
      <c r="B94" s="27" t="s">
        <v>7</v>
      </c>
      <c r="C94" s="43">
        <v>21872</v>
      </c>
      <c r="D94" s="40">
        <v>0</v>
      </c>
      <c r="E94" s="43">
        <v>21872</v>
      </c>
      <c r="F94" s="40">
        <v>0</v>
      </c>
      <c r="G94" s="43">
        <v>21872</v>
      </c>
      <c r="H94" s="40">
        <v>0</v>
      </c>
      <c r="I94" s="43">
        <v>21872</v>
      </c>
      <c r="J94" s="54">
        <f t="shared" si="10"/>
        <v>0</v>
      </c>
      <c r="K94" s="49">
        <v>21872</v>
      </c>
      <c r="L94" s="65"/>
      <c r="M94" s="53"/>
      <c r="N94" s="4"/>
      <c r="O94" s="4"/>
      <c r="P94" s="4"/>
      <c r="Q94" s="6"/>
    </row>
    <row r="95" spans="1:17">
      <c r="A95" s="27" t="s">
        <v>313</v>
      </c>
      <c r="B95" s="27" t="s">
        <v>7</v>
      </c>
      <c r="C95" s="43">
        <v>12141</v>
      </c>
      <c r="D95" s="40">
        <v>0</v>
      </c>
      <c r="E95" s="43">
        <v>12141</v>
      </c>
      <c r="F95" s="40">
        <v>0</v>
      </c>
      <c r="G95" s="43">
        <v>12141</v>
      </c>
      <c r="H95" s="40">
        <v>0</v>
      </c>
      <c r="I95" s="43">
        <v>12141</v>
      </c>
      <c r="J95" s="54">
        <f t="shared" si="10"/>
        <v>0</v>
      </c>
      <c r="K95" s="49">
        <v>12141</v>
      </c>
      <c r="L95" s="65"/>
      <c r="M95" s="53"/>
      <c r="N95" s="4"/>
      <c r="O95" s="4"/>
      <c r="P95" s="4"/>
      <c r="Q95" s="6"/>
    </row>
    <row r="96" spans="1:17">
      <c r="A96" s="27" t="s">
        <v>314</v>
      </c>
      <c r="B96" s="27" t="s">
        <v>7</v>
      </c>
      <c r="C96" s="43">
        <v>17760</v>
      </c>
      <c r="D96" s="40">
        <v>0</v>
      </c>
      <c r="E96" s="43">
        <v>17760</v>
      </c>
      <c r="F96" s="40">
        <v>0</v>
      </c>
      <c r="G96" s="43">
        <v>17760</v>
      </c>
      <c r="H96" s="40">
        <v>0</v>
      </c>
      <c r="I96" s="43">
        <v>17760</v>
      </c>
      <c r="J96" s="54">
        <f t="shared" si="10"/>
        <v>3512</v>
      </c>
      <c r="K96" s="49">
        <v>21272</v>
      </c>
      <c r="L96" s="65"/>
      <c r="M96" s="53"/>
      <c r="N96" s="4"/>
      <c r="O96" s="4"/>
      <c r="P96" s="4"/>
      <c r="Q96" s="6"/>
    </row>
    <row r="97" spans="1:17">
      <c r="A97" s="27" t="s">
        <v>320</v>
      </c>
      <c r="B97" s="27" t="s">
        <v>7</v>
      </c>
      <c r="C97" s="43">
        <v>25830</v>
      </c>
      <c r="D97" s="40">
        <v>0</v>
      </c>
      <c r="E97" s="43">
        <v>25830</v>
      </c>
      <c r="F97" s="40">
        <v>0</v>
      </c>
      <c r="G97" s="43">
        <v>25830</v>
      </c>
      <c r="H97" s="40">
        <v>75162</v>
      </c>
      <c r="I97" s="43">
        <f>G97+H97</f>
        <v>100992</v>
      </c>
      <c r="J97" s="54">
        <f t="shared" si="10"/>
        <v>51230</v>
      </c>
      <c r="K97" s="49">
        <v>152222</v>
      </c>
      <c r="L97" s="65"/>
      <c r="M97" s="53"/>
      <c r="N97" s="4"/>
      <c r="O97" s="4"/>
      <c r="P97" s="4"/>
      <c r="Q97" s="6"/>
    </row>
    <row r="98" spans="1:17">
      <c r="A98" s="27" t="s">
        <v>321</v>
      </c>
      <c r="B98" s="27" t="s">
        <v>7</v>
      </c>
      <c r="C98" s="43">
        <v>28615</v>
      </c>
      <c r="D98" s="40">
        <v>0</v>
      </c>
      <c r="E98" s="43">
        <v>28615</v>
      </c>
      <c r="F98" s="40">
        <v>0</v>
      </c>
      <c r="G98" s="43">
        <v>28615</v>
      </c>
      <c r="H98" s="40">
        <v>-4175</v>
      </c>
      <c r="I98" s="43">
        <f>SUM(G98:H98)</f>
        <v>24440</v>
      </c>
      <c r="J98" s="54">
        <f t="shared" si="10"/>
        <v>0</v>
      </c>
      <c r="K98" s="49">
        <v>24440</v>
      </c>
      <c r="L98" s="65"/>
      <c r="M98" s="53"/>
      <c r="N98" s="4"/>
      <c r="O98" s="4"/>
      <c r="P98" s="4"/>
      <c r="Q98" s="6"/>
    </row>
    <row r="99" spans="1:17">
      <c r="A99" s="27" t="s">
        <v>322</v>
      </c>
      <c r="B99" s="27" t="s">
        <v>7</v>
      </c>
      <c r="C99" s="43">
        <v>12915</v>
      </c>
      <c r="D99" s="40">
        <v>0</v>
      </c>
      <c r="E99" s="43">
        <v>12915</v>
      </c>
      <c r="F99" s="40">
        <v>0</v>
      </c>
      <c r="G99" s="43">
        <v>12915</v>
      </c>
      <c r="H99" s="40">
        <v>400</v>
      </c>
      <c r="I99" s="43">
        <f>G99+H99</f>
        <v>13315</v>
      </c>
      <c r="J99" s="54">
        <f t="shared" si="10"/>
        <v>0</v>
      </c>
      <c r="K99" s="49">
        <v>13315</v>
      </c>
      <c r="L99" s="65"/>
      <c r="M99" s="53"/>
      <c r="N99" s="4"/>
      <c r="O99" s="4"/>
      <c r="P99" s="4"/>
      <c r="Q99" s="6"/>
    </row>
    <row r="100" spans="1:17">
      <c r="A100" s="27" t="s">
        <v>323</v>
      </c>
      <c r="B100" s="27" t="s">
        <v>7</v>
      </c>
      <c r="C100" s="43">
        <v>19500</v>
      </c>
      <c r="D100" s="40">
        <v>0</v>
      </c>
      <c r="E100" s="43">
        <v>19500</v>
      </c>
      <c r="F100" s="40">
        <v>0</v>
      </c>
      <c r="G100" s="43">
        <v>19500</v>
      </c>
      <c r="H100" s="40">
        <v>0</v>
      </c>
      <c r="I100" s="43">
        <v>19500</v>
      </c>
      <c r="J100" s="54">
        <f t="shared" si="10"/>
        <v>0</v>
      </c>
      <c r="K100" s="49">
        <v>19500</v>
      </c>
      <c r="L100" s="65"/>
      <c r="M100" s="53"/>
      <c r="N100" s="4"/>
      <c r="O100" s="4"/>
      <c r="P100" s="4"/>
      <c r="Q100" s="6"/>
    </row>
    <row r="101" spans="1:17">
      <c r="A101" s="27" t="s">
        <v>324</v>
      </c>
      <c r="B101" s="27" t="s">
        <v>7</v>
      </c>
      <c r="C101" s="43">
        <v>5300</v>
      </c>
      <c r="D101" s="40">
        <v>0</v>
      </c>
      <c r="E101" s="43">
        <v>5300</v>
      </c>
      <c r="F101" s="40">
        <v>0</v>
      </c>
      <c r="G101" s="43">
        <v>5300</v>
      </c>
      <c r="H101" s="40">
        <v>0</v>
      </c>
      <c r="I101" s="43">
        <v>5300</v>
      </c>
      <c r="J101" s="54">
        <f t="shared" si="10"/>
        <v>0</v>
      </c>
      <c r="K101" s="49">
        <v>5300</v>
      </c>
      <c r="L101" s="65"/>
      <c r="M101" s="53"/>
      <c r="N101" s="4"/>
      <c r="O101" s="4"/>
      <c r="P101" s="4"/>
      <c r="Q101" s="6"/>
    </row>
    <row r="102" spans="1:17">
      <c r="A102" s="27" t="s">
        <v>325</v>
      </c>
      <c r="B102" s="27" t="s">
        <v>7</v>
      </c>
      <c r="C102" s="43">
        <v>4200</v>
      </c>
      <c r="D102" s="40">
        <v>0</v>
      </c>
      <c r="E102" s="43">
        <v>4200</v>
      </c>
      <c r="F102" s="40">
        <v>0</v>
      </c>
      <c r="G102" s="43">
        <v>4200</v>
      </c>
      <c r="H102" s="40">
        <v>720</v>
      </c>
      <c r="I102" s="43">
        <f>G102+H102</f>
        <v>4920</v>
      </c>
      <c r="J102" s="54">
        <f t="shared" si="10"/>
        <v>0</v>
      </c>
      <c r="K102" s="49">
        <v>4920</v>
      </c>
      <c r="L102" s="65"/>
      <c r="M102" s="53"/>
      <c r="N102" s="4"/>
      <c r="O102" s="4"/>
      <c r="P102" s="4"/>
      <c r="Q102" s="6"/>
    </row>
    <row r="103" spans="1:17">
      <c r="A103" s="27" t="s">
        <v>326</v>
      </c>
      <c r="B103" s="27" t="s">
        <v>7</v>
      </c>
      <c r="C103" s="43">
        <v>4500</v>
      </c>
      <c r="D103" s="40">
        <v>0</v>
      </c>
      <c r="E103" s="43">
        <v>4500</v>
      </c>
      <c r="F103" s="40">
        <v>0</v>
      </c>
      <c r="G103" s="43">
        <v>4500</v>
      </c>
      <c r="H103" s="40">
        <v>0</v>
      </c>
      <c r="I103" s="43">
        <v>4500</v>
      </c>
      <c r="J103" s="54">
        <f t="shared" si="10"/>
        <v>0</v>
      </c>
      <c r="K103" s="49">
        <v>4500</v>
      </c>
      <c r="L103" s="65"/>
      <c r="M103" s="53"/>
      <c r="N103" s="4"/>
      <c r="O103" s="4"/>
      <c r="P103" s="4"/>
      <c r="Q103" s="6"/>
    </row>
    <row r="104" spans="1:17">
      <c r="A104" s="27" t="s">
        <v>327</v>
      </c>
      <c r="B104" s="27" t="s">
        <v>7</v>
      </c>
      <c r="C104" s="43">
        <v>52930</v>
      </c>
      <c r="D104" s="40">
        <v>0</v>
      </c>
      <c r="E104" s="43">
        <v>52930</v>
      </c>
      <c r="F104" s="40">
        <v>0</v>
      </c>
      <c r="G104" s="43">
        <v>52930</v>
      </c>
      <c r="H104" s="40">
        <v>0</v>
      </c>
      <c r="I104" s="43">
        <v>52930</v>
      </c>
      <c r="J104" s="54">
        <f t="shared" si="10"/>
        <v>0</v>
      </c>
      <c r="K104" s="49">
        <v>52930</v>
      </c>
      <c r="L104" s="65"/>
      <c r="M104" s="53"/>
      <c r="N104" s="4"/>
      <c r="O104" s="4"/>
      <c r="P104" s="4"/>
      <c r="Q104" s="6"/>
    </row>
    <row r="105" spans="1:17">
      <c r="A105" s="27" t="s">
        <v>328</v>
      </c>
      <c r="B105" s="27" t="s">
        <v>7</v>
      </c>
      <c r="C105" s="43">
        <v>3462</v>
      </c>
      <c r="D105" s="40">
        <v>0</v>
      </c>
      <c r="E105" s="43">
        <v>3462</v>
      </c>
      <c r="F105" s="40">
        <v>0</v>
      </c>
      <c r="G105" s="43">
        <v>3462</v>
      </c>
      <c r="H105" s="40">
        <v>750</v>
      </c>
      <c r="I105" s="43">
        <f>G105+H105</f>
        <v>4212</v>
      </c>
      <c r="J105" s="54">
        <f t="shared" si="10"/>
        <v>0</v>
      </c>
      <c r="K105" s="49">
        <v>4212</v>
      </c>
      <c r="L105" s="65"/>
      <c r="M105" s="53"/>
      <c r="N105" s="4"/>
      <c r="O105" s="4"/>
      <c r="P105" s="4"/>
      <c r="Q105" s="6"/>
    </row>
    <row r="106" spans="1:17">
      <c r="A106" s="27" t="s">
        <v>315</v>
      </c>
      <c r="B106" s="27" t="s">
        <v>7</v>
      </c>
      <c r="C106" s="43">
        <v>132534</v>
      </c>
      <c r="D106" s="38">
        <v>-2700</v>
      </c>
      <c r="E106" s="43">
        <f>SUM(C106:D106)</f>
        <v>129834</v>
      </c>
      <c r="F106" s="38">
        <v>0</v>
      </c>
      <c r="G106" s="43">
        <f>SUM(E106:F106)</f>
        <v>129834</v>
      </c>
      <c r="H106" s="38">
        <v>-2100</v>
      </c>
      <c r="I106" s="43">
        <f>SUM(G106:H106)</f>
        <v>127734</v>
      </c>
      <c r="J106" s="54">
        <f t="shared" si="10"/>
        <v>-16842</v>
      </c>
      <c r="K106" s="49">
        <v>110892</v>
      </c>
      <c r="L106" s="65"/>
      <c r="M106" s="53"/>
      <c r="N106" s="4"/>
      <c r="O106" s="4"/>
      <c r="P106" s="4"/>
      <c r="Q106" s="6"/>
    </row>
    <row r="107" spans="1:17">
      <c r="A107" s="27" t="s">
        <v>316</v>
      </c>
      <c r="B107" s="27" t="s">
        <v>7</v>
      </c>
      <c r="C107" s="43">
        <v>110848</v>
      </c>
      <c r="D107" s="38">
        <v>2300</v>
      </c>
      <c r="E107" s="43">
        <f>SUM(C107:D107)</f>
        <v>113148</v>
      </c>
      <c r="F107" s="38">
        <v>0</v>
      </c>
      <c r="G107" s="43">
        <f>SUM(E107:F107)</f>
        <v>113148</v>
      </c>
      <c r="H107" s="38">
        <v>-1300</v>
      </c>
      <c r="I107" s="43">
        <f>SUM(G107:H107)</f>
        <v>111848</v>
      </c>
      <c r="J107" s="54">
        <f t="shared" si="10"/>
        <v>0</v>
      </c>
      <c r="K107" s="49">
        <v>111848</v>
      </c>
      <c r="L107" s="65"/>
      <c r="M107" s="53"/>
      <c r="N107" s="4"/>
      <c r="O107" s="4"/>
      <c r="P107" s="4"/>
      <c r="Q107" s="6"/>
    </row>
    <row r="108" spans="1:17">
      <c r="A108" s="27" t="s">
        <v>317</v>
      </c>
      <c r="B108" s="27" t="s">
        <v>7</v>
      </c>
      <c r="C108" s="43">
        <v>69362</v>
      </c>
      <c r="D108" s="38">
        <v>1200</v>
      </c>
      <c r="E108" s="43">
        <f>SUM(C108:D108)</f>
        <v>70562</v>
      </c>
      <c r="F108" s="38">
        <v>0</v>
      </c>
      <c r="G108" s="43">
        <f>SUM(E108:F108)</f>
        <v>70562</v>
      </c>
      <c r="H108" s="38">
        <v>-400</v>
      </c>
      <c r="I108" s="43">
        <f>SUM(G108:H108)</f>
        <v>70162</v>
      </c>
      <c r="J108" s="54">
        <f t="shared" si="10"/>
        <v>0</v>
      </c>
      <c r="K108" s="49">
        <v>70162</v>
      </c>
      <c r="L108" s="65"/>
      <c r="M108" s="53"/>
      <c r="N108" s="4"/>
      <c r="O108" s="4"/>
      <c r="P108" s="4"/>
      <c r="Q108" s="6"/>
    </row>
    <row r="109" spans="1:17" ht="24">
      <c r="A109" s="27" t="s">
        <v>318</v>
      </c>
      <c r="B109" s="27" t="s">
        <v>7</v>
      </c>
      <c r="C109" s="43">
        <v>102171</v>
      </c>
      <c r="D109" s="40">
        <v>0</v>
      </c>
      <c r="E109" s="43">
        <v>102171</v>
      </c>
      <c r="F109" s="40">
        <v>0</v>
      </c>
      <c r="G109" s="43">
        <v>102171</v>
      </c>
      <c r="H109" s="40">
        <v>0</v>
      </c>
      <c r="I109" s="43">
        <v>102171</v>
      </c>
      <c r="J109" s="54">
        <f t="shared" si="10"/>
        <v>0</v>
      </c>
      <c r="K109" s="49">
        <v>102171</v>
      </c>
      <c r="L109" s="65"/>
      <c r="M109" s="53"/>
      <c r="N109" s="4"/>
      <c r="O109" s="4"/>
      <c r="P109" s="4"/>
      <c r="Q109" s="6"/>
    </row>
    <row r="110" spans="1:17">
      <c r="A110" s="27" t="s">
        <v>319</v>
      </c>
      <c r="B110" s="27" t="s">
        <v>7</v>
      </c>
      <c r="C110" s="43">
        <v>315942</v>
      </c>
      <c r="D110" s="40">
        <v>29345</v>
      </c>
      <c r="E110" s="43">
        <f>SUM(C110:D110)</f>
        <v>345287</v>
      </c>
      <c r="F110" s="40">
        <v>10585</v>
      </c>
      <c r="G110" s="43">
        <f>SUM(E110:F110)</f>
        <v>355872</v>
      </c>
      <c r="H110" s="40">
        <v>-5398</v>
      </c>
      <c r="I110" s="43">
        <f>SUM(G110:H110)</f>
        <v>350474</v>
      </c>
      <c r="J110" s="54">
        <f t="shared" si="10"/>
        <v>-7944</v>
      </c>
      <c r="K110" s="49">
        <v>342530</v>
      </c>
      <c r="L110" s="65"/>
      <c r="M110" s="53"/>
      <c r="N110" s="4"/>
      <c r="O110" s="4"/>
      <c r="P110" s="4"/>
      <c r="Q110" s="6"/>
    </row>
    <row r="111" spans="1:17">
      <c r="A111" s="27" t="s">
        <v>329</v>
      </c>
      <c r="B111" s="27" t="s">
        <v>7</v>
      </c>
      <c r="C111" s="43">
        <f>85831+3350</f>
        <v>89181</v>
      </c>
      <c r="D111" s="40">
        <v>3500</v>
      </c>
      <c r="E111" s="43">
        <f>SUM(C111:D111)</f>
        <v>92681</v>
      </c>
      <c r="F111" s="40">
        <v>0</v>
      </c>
      <c r="G111" s="43">
        <f>SUM(E111:F111)</f>
        <v>92681</v>
      </c>
      <c r="H111" s="40">
        <v>3251</v>
      </c>
      <c r="I111" s="43">
        <f>SUM(G111:H111)</f>
        <v>95932</v>
      </c>
      <c r="J111" s="54">
        <f t="shared" si="10"/>
        <v>1510</v>
      </c>
      <c r="K111" s="49">
        <v>97442</v>
      </c>
      <c r="L111" s="65"/>
      <c r="M111" s="53"/>
      <c r="N111" s="4"/>
      <c r="O111" s="4"/>
      <c r="P111" s="4"/>
      <c r="Q111" s="6"/>
    </row>
    <row r="112" spans="1:17">
      <c r="A112" s="22" t="s">
        <v>115</v>
      </c>
      <c r="B112" s="22" t="s">
        <v>116</v>
      </c>
      <c r="C112" s="36">
        <v>84441</v>
      </c>
      <c r="D112" s="36">
        <f>SUM(D113:D118)</f>
        <v>10881</v>
      </c>
      <c r="E112" s="36">
        <f>SUM(E113:E118)</f>
        <v>95322</v>
      </c>
      <c r="F112" s="36">
        <v>0</v>
      </c>
      <c r="G112" s="36">
        <f>SUM(G113:G118)</f>
        <v>96808</v>
      </c>
      <c r="H112" s="36">
        <f>SUM(H113:H118)</f>
        <v>-370</v>
      </c>
      <c r="I112" s="36">
        <f>SUM(I113:I118)</f>
        <v>96438</v>
      </c>
      <c r="J112" s="36">
        <f>SUM(J113:J118)</f>
        <v>0</v>
      </c>
      <c r="K112" s="36">
        <f>SUM(K113:K118)</f>
        <v>96438</v>
      </c>
      <c r="L112" s="65"/>
      <c r="M112" s="6"/>
      <c r="N112" s="6"/>
      <c r="O112" s="6"/>
      <c r="P112" s="6"/>
      <c r="Q112" s="6"/>
    </row>
    <row r="113" spans="1:17">
      <c r="A113" s="27" t="s">
        <v>366</v>
      </c>
      <c r="B113" s="27" t="s">
        <v>7</v>
      </c>
      <c r="C113" s="43">
        <v>15485</v>
      </c>
      <c r="D113" s="40">
        <v>0</v>
      </c>
      <c r="E113" s="43">
        <v>15485</v>
      </c>
      <c r="F113" s="40">
        <v>0</v>
      </c>
      <c r="G113" s="43">
        <v>15485</v>
      </c>
      <c r="H113" s="40">
        <v>-330</v>
      </c>
      <c r="I113" s="43">
        <f>SUM(G113:H113)</f>
        <v>15155</v>
      </c>
      <c r="J113" s="54">
        <f>K113-I113</f>
        <v>0</v>
      </c>
      <c r="K113" s="60">
        <v>15155</v>
      </c>
      <c r="L113" s="65"/>
      <c r="M113" s="53"/>
      <c r="N113" s="4"/>
      <c r="O113" s="4"/>
      <c r="P113" s="4"/>
      <c r="Q113" s="6"/>
    </row>
    <row r="114" spans="1:17">
      <c r="A114" s="27" t="s">
        <v>367</v>
      </c>
      <c r="B114" s="27" t="s">
        <v>7</v>
      </c>
      <c r="C114" s="43">
        <v>12608</v>
      </c>
      <c r="D114" s="40">
        <v>0</v>
      </c>
      <c r="E114" s="43">
        <v>12608</v>
      </c>
      <c r="F114" s="40">
        <v>0</v>
      </c>
      <c r="G114" s="43">
        <v>12608</v>
      </c>
      <c r="H114" s="40">
        <v>0</v>
      </c>
      <c r="I114" s="43">
        <v>12608</v>
      </c>
      <c r="J114" s="54">
        <f t="shared" ref="J114:J118" si="11">K114-I114</f>
        <v>0</v>
      </c>
      <c r="K114" s="60">
        <v>12608</v>
      </c>
      <c r="L114" s="65"/>
      <c r="M114" s="53"/>
      <c r="N114" s="4"/>
      <c r="O114" s="4"/>
      <c r="P114" s="4"/>
      <c r="Q114" s="6"/>
    </row>
    <row r="115" spans="1:17">
      <c r="A115" s="27" t="s">
        <v>368</v>
      </c>
      <c r="B115" s="27" t="s">
        <v>7</v>
      </c>
      <c r="C115" s="43">
        <v>11612</v>
      </c>
      <c r="D115" s="40">
        <v>0</v>
      </c>
      <c r="E115" s="43">
        <v>11612</v>
      </c>
      <c r="F115" s="40">
        <v>0</v>
      </c>
      <c r="G115" s="43">
        <v>11612</v>
      </c>
      <c r="H115" s="40">
        <v>0</v>
      </c>
      <c r="I115" s="43">
        <v>11612</v>
      </c>
      <c r="J115" s="54">
        <f t="shared" si="11"/>
        <v>0</v>
      </c>
      <c r="K115" s="60">
        <v>11612</v>
      </c>
      <c r="L115" s="65"/>
      <c r="M115" s="53"/>
      <c r="N115" s="4"/>
      <c r="O115" s="4"/>
      <c r="P115" s="4"/>
      <c r="Q115" s="6"/>
    </row>
    <row r="116" spans="1:17">
      <c r="A116" s="27" t="s">
        <v>369</v>
      </c>
      <c r="B116" s="27" t="s">
        <v>7</v>
      </c>
      <c r="C116" s="43">
        <v>22134</v>
      </c>
      <c r="D116" s="40">
        <v>0</v>
      </c>
      <c r="E116" s="43">
        <v>22134</v>
      </c>
      <c r="F116" s="40">
        <v>0</v>
      </c>
      <c r="G116" s="43">
        <v>22134</v>
      </c>
      <c r="H116" s="40">
        <v>-40</v>
      </c>
      <c r="I116" s="43">
        <f>SUM(G116:H116)</f>
        <v>22094</v>
      </c>
      <c r="J116" s="54">
        <f t="shared" si="11"/>
        <v>0</v>
      </c>
      <c r="K116" s="60">
        <v>22094</v>
      </c>
      <c r="L116" s="65"/>
      <c r="M116" s="53"/>
      <c r="N116" s="4"/>
      <c r="O116" s="4"/>
      <c r="P116" s="4"/>
      <c r="Q116" s="6"/>
    </row>
    <row r="117" spans="1:17">
      <c r="A117" s="27" t="s">
        <v>371</v>
      </c>
      <c r="B117" s="27"/>
      <c r="C117" s="43">
        <v>0</v>
      </c>
      <c r="D117" s="40">
        <v>10881</v>
      </c>
      <c r="E117" s="43">
        <f>C117+D117</f>
        <v>10881</v>
      </c>
      <c r="F117" s="40">
        <v>1486</v>
      </c>
      <c r="G117" s="43">
        <f>E117+F117</f>
        <v>12367</v>
      </c>
      <c r="H117" s="40">
        <v>0</v>
      </c>
      <c r="I117" s="43">
        <f>G117+H117</f>
        <v>12367</v>
      </c>
      <c r="J117" s="54">
        <f t="shared" si="11"/>
        <v>0</v>
      </c>
      <c r="K117" s="60">
        <v>12367</v>
      </c>
      <c r="L117" s="65"/>
      <c r="M117" s="53"/>
      <c r="N117" s="4"/>
      <c r="O117" s="4"/>
      <c r="P117" s="4"/>
      <c r="Q117" s="6"/>
    </row>
    <row r="118" spans="1:17">
      <c r="A118" s="27" t="s">
        <v>370</v>
      </c>
      <c r="B118" s="27" t="s">
        <v>7</v>
      </c>
      <c r="C118" s="43">
        <v>22602</v>
      </c>
      <c r="D118" s="40">
        <v>0</v>
      </c>
      <c r="E118" s="43">
        <v>22602</v>
      </c>
      <c r="F118" s="40">
        <v>0</v>
      </c>
      <c r="G118" s="43">
        <v>22602</v>
      </c>
      <c r="H118" s="40">
        <v>0</v>
      </c>
      <c r="I118" s="43">
        <v>22602</v>
      </c>
      <c r="J118" s="54">
        <f t="shared" si="11"/>
        <v>0</v>
      </c>
      <c r="K118" s="60">
        <v>22602</v>
      </c>
      <c r="L118" s="65"/>
      <c r="M118" s="53"/>
      <c r="N118" s="4"/>
      <c r="O118" s="4"/>
      <c r="P118" s="4"/>
      <c r="Q118" s="6"/>
    </row>
    <row r="119" spans="1:17">
      <c r="A119" s="22" t="s">
        <v>117</v>
      </c>
      <c r="B119" s="22" t="s">
        <v>118</v>
      </c>
      <c r="C119" s="36">
        <v>660738</v>
      </c>
      <c r="D119" s="36">
        <v>0</v>
      </c>
      <c r="E119" s="36">
        <f>SUM(E120:E136)</f>
        <v>660738</v>
      </c>
      <c r="F119" s="36">
        <v>0</v>
      </c>
      <c r="G119" s="36">
        <f>SUM(G120:G136)</f>
        <v>660738</v>
      </c>
      <c r="H119" s="36">
        <f>SUM(H120:H136)</f>
        <v>8590</v>
      </c>
      <c r="I119" s="36">
        <f>SUM(I120:I136)</f>
        <v>669328</v>
      </c>
      <c r="J119" s="36">
        <f>SUM(J120:J136)</f>
        <v>600</v>
      </c>
      <c r="K119" s="36">
        <f>SUM(K120:K136)</f>
        <v>669928</v>
      </c>
      <c r="L119" s="65"/>
      <c r="M119" s="6"/>
      <c r="N119" s="6"/>
      <c r="O119" s="6"/>
      <c r="P119" s="6"/>
      <c r="Q119" s="6"/>
    </row>
    <row r="120" spans="1:17">
      <c r="A120" s="27" t="s">
        <v>372</v>
      </c>
      <c r="B120" s="27" t="s">
        <v>7</v>
      </c>
      <c r="C120" s="43">
        <v>177795</v>
      </c>
      <c r="D120" s="40">
        <v>0</v>
      </c>
      <c r="E120" s="43">
        <v>177795</v>
      </c>
      <c r="F120" s="40">
        <v>0</v>
      </c>
      <c r="G120" s="43">
        <v>177795</v>
      </c>
      <c r="H120" s="40">
        <v>-2000</v>
      </c>
      <c r="I120" s="43">
        <f>SUM(G120:H120)</f>
        <v>175795</v>
      </c>
      <c r="J120" s="54">
        <f>K120-I120</f>
        <v>0</v>
      </c>
      <c r="K120" s="49">
        <v>175795</v>
      </c>
      <c r="L120" s="65"/>
      <c r="M120" s="53"/>
      <c r="N120" s="4"/>
      <c r="O120" s="4"/>
      <c r="P120" s="4"/>
      <c r="Q120" s="6"/>
    </row>
    <row r="121" spans="1:17">
      <c r="A121" s="27" t="s">
        <v>373</v>
      </c>
      <c r="B121" s="27" t="s">
        <v>7</v>
      </c>
      <c r="C121" s="43">
        <v>26137</v>
      </c>
      <c r="D121" s="40">
        <v>0</v>
      </c>
      <c r="E121" s="43">
        <v>26137</v>
      </c>
      <c r="F121" s="40">
        <v>0</v>
      </c>
      <c r="G121" s="43">
        <v>26137</v>
      </c>
      <c r="H121" s="40">
        <v>0</v>
      </c>
      <c r="I121" s="43">
        <v>26137</v>
      </c>
      <c r="J121" s="54">
        <v>0</v>
      </c>
      <c r="K121" s="49">
        <v>26137</v>
      </c>
      <c r="L121" s="65"/>
      <c r="M121" s="53"/>
      <c r="N121" s="4"/>
      <c r="O121" s="4"/>
      <c r="P121" s="4"/>
      <c r="Q121" s="6"/>
    </row>
    <row r="122" spans="1:17">
      <c r="A122" s="27" t="s">
        <v>374</v>
      </c>
      <c r="B122" s="27" t="s">
        <v>7</v>
      </c>
      <c r="C122" s="43">
        <v>10693</v>
      </c>
      <c r="D122" s="40">
        <v>0</v>
      </c>
      <c r="E122" s="43">
        <v>10693</v>
      </c>
      <c r="F122" s="40">
        <v>0</v>
      </c>
      <c r="G122" s="43">
        <v>10693</v>
      </c>
      <c r="H122" s="40">
        <v>0</v>
      </c>
      <c r="I122" s="43">
        <v>10693</v>
      </c>
      <c r="J122" s="54">
        <f t="shared" ref="J122:J136" si="12">K122-I122</f>
        <v>0</v>
      </c>
      <c r="K122" s="49">
        <v>10693</v>
      </c>
      <c r="L122" s="65"/>
      <c r="M122" s="53"/>
      <c r="N122" s="4"/>
      <c r="O122" s="4"/>
      <c r="P122" s="4"/>
      <c r="Q122" s="6"/>
    </row>
    <row r="123" spans="1:17">
      <c r="A123" s="27" t="s">
        <v>375</v>
      </c>
      <c r="B123" s="27" t="s">
        <v>7</v>
      </c>
      <c r="C123" s="43">
        <v>21471</v>
      </c>
      <c r="D123" s="40">
        <v>0</v>
      </c>
      <c r="E123" s="43">
        <v>21471</v>
      </c>
      <c r="F123" s="40">
        <v>0</v>
      </c>
      <c r="G123" s="43">
        <v>21471</v>
      </c>
      <c r="H123" s="40">
        <v>0</v>
      </c>
      <c r="I123" s="43">
        <v>21471</v>
      </c>
      <c r="J123" s="54">
        <f t="shared" si="12"/>
        <v>0</v>
      </c>
      <c r="K123" s="49">
        <v>21471</v>
      </c>
      <c r="L123" s="65"/>
      <c r="M123" s="53"/>
      <c r="N123" s="4"/>
      <c r="O123" s="4"/>
      <c r="P123" s="4"/>
      <c r="Q123" s="6"/>
    </row>
    <row r="124" spans="1:17">
      <c r="A124" s="27" t="s">
        <v>376</v>
      </c>
      <c r="B124" s="27" t="s">
        <v>7</v>
      </c>
      <c r="C124" s="43">
        <v>12581</v>
      </c>
      <c r="D124" s="40">
        <v>0</v>
      </c>
      <c r="E124" s="43">
        <v>12581</v>
      </c>
      <c r="F124" s="40">
        <v>0</v>
      </c>
      <c r="G124" s="43">
        <v>12581</v>
      </c>
      <c r="H124" s="40">
        <v>0</v>
      </c>
      <c r="I124" s="43">
        <v>12581</v>
      </c>
      <c r="J124" s="54">
        <f t="shared" si="12"/>
        <v>0</v>
      </c>
      <c r="K124" s="49">
        <v>12581</v>
      </c>
      <c r="L124" s="65"/>
      <c r="M124" s="53"/>
      <c r="N124" s="4"/>
      <c r="O124" s="4"/>
      <c r="P124" s="4"/>
      <c r="Q124" s="6"/>
    </row>
    <row r="125" spans="1:17">
      <c r="A125" s="27" t="s">
        <v>377</v>
      </c>
      <c r="B125" s="27" t="s">
        <v>7</v>
      </c>
      <c r="C125" s="43">
        <v>18786</v>
      </c>
      <c r="D125" s="40">
        <v>0</v>
      </c>
      <c r="E125" s="43">
        <v>18786</v>
      </c>
      <c r="F125" s="40">
        <v>0</v>
      </c>
      <c r="G125" s="43">
        <v>18786</v>
      </c>
      <c r="H125" s="40">
        <v>0</v>
      </c>
      <c r="I125" s="43">
        <v>18786</v>
      </c>
      <c r="J125" s="54">
        <f t="shared" si="12"/>
        <v>0</v>
      </c>
      <c r="K125" s="49">
        <v>18786</v>
      </c>
      <c r="L125" s="65"/>
      <c r="M125" s="53"/>
      <c r="N125" s="4"/>
      <c r="O125" s="4"/>
      <c r="P125" s="4"/>
      <c r="Q125" s="6"/>
    </row>
    <row r="126" spans="1:17">
      <c r="A126" s="27" t="s">
        <v>378</v>
      </c>
      <c r="B126" s="27" t="s">
        <v>7</v>
      </c>
      <c r="C126" s="43">
        <v>16999</v>
      </c>
      <c r="D126" s="40">
        <v>0</v>
      </c>
      <c r="E126" s="43">
        <v>16999</v>
      </c>
      <c r="F126" s="40">
        <v>0</v>
      </c>
      <c r="G126" s="43">
        <v>16999</v>
      </c>
      <c r="H126" s="40">
        <v>0</v>
      </c>
      <c r="I126" s="43">
        <v>16999</v>
      </c>
      <c r="J126" s="54">
        <f t="shared" si="12"/>
        <v>0</v>
      </c>
      <c r="K126" s="49">
        <v>16999</v>
      </c>
      <c r="L126" s="65"/>
      <c r="M126" s="53"/>
      <c r="N126" s="4"/>
      <c r="O126" s="4"/>
      <c r="P126" s="4"/>
      <c r="Q126" s="6"/>
    </row>
    <row r="127" spans="1:17">
      <c r="A127" s="27" t="s">
        <v>379</v>
      </c>
      <c r="B127" s="27" t="s">
        <v>7</v>
      </c>
      <c r="C127" s="43">
        <v>15332</v>
      </c>
      <c r="D127" s="40">
        <v>0</v>
      </c>
      <c r="E127" s="43">
        <v>15332</v>
      </c>
      <c r="F127" s="40">
        <v>0</v>
      </c>
      <c r="G127" s="43">
        <v>15332</v>
      </c>
      <c r="H127" s="40">
        <v>0</v>
      </c>
      <c r="I127" s="43">
        <v>15332</v>
      </c>
      <c r="J127" s="54">
        <f t="shared" si="12"/>
        <v>0</v>
      </c>
      <c r="K127" s="49">
        <v>15332</v>
      </c>
      <c r="L127" s="65"/>
      <c r="M127" s="53"/>
      <c r="N127" s="4"/>
      <c r="O127" s="4"/>
      <c r="P127" s="4"/>
      <c r="Q127" s="6"/>
    </row>
    <row r="128" spans="1:17" ht="24">
      <c r="A128" s="27" t="s">
        <v>380</v>
      </c>
      <c r="B128" s="27" t="s">
        <v>7</v>
      </c>
      <c r="C128" s="43">
        <v>22729</v>
      </c>
      <c r="D128" s="40">
        <v>0</v>
      </c>
      <c r="E128" s="43">
        <v>22729</v>
      </c>
      <c r="F128" s="40">
        <v>0</v>
      </c>
      <c r="G128" s="43">
        <v>22729</v>
      </c>
      <c r="H128" s="40">
        <v>-750</v>
      </c>
      <c r="I128" s="43">
        <f>SUM(G128:H128)</f>
        <v>21979</v>
      </c>
      <c r="J128" s="54">
        <f t="shared" si="12"/>
        <v>0</v>
      </c>
      <c r="K128" s="49">
        <v>21979</v>
      </c>
      <c r="L128" s="65"/>
      <c r="M128" s="53"/>
      <c r="N128" s="4"/>
      <c r="O128" s="4"/>
      <c r="P128" s="4"/>
      <c r="Q128" s="6"/>
    </row>
    <row r="129" spans="1:17">
      <c r="A129" s="27" t="s">
        <v>381</v>
      </c>
      <c r="B129" s="27" t="s">
        <v>7</v>
      </c>
      <c r="C129" s="43">
        <v>1928</v>
      </c>
      <c r="D129" s="40">
        <v>0</v>
      </c>
      <c r="E129" s="43">
        <v>1928</v>
      </c>
      <c r="F129" s="40">
        <v>0</v>
      </c>
      <c r="G129" s="43">
        <v>1928</v>
      </c>
      <c r="H129" s="40">
        <v>0</v>
      </c>
      <c r="I129" s="43">
        <v>1928</v>
      </c>
      <c r="J129" s="54">
        <f t="shared" si="12"/>
        <v>0</v>
      </c>
      <c r="K129" s="49">
        <v>1928</v>
      </c>
      <c r="L129" s="65"/>
      <c r="M129" s="53"/>
      <c r="N129" s="4"/>
      <c r="O129" s="4"/>
      <c r="P129" s="4"/>
      <c r="Q129" s="6"/>
    </row>
    <row r="130" spans="1:17">
      <c r="A130" s="27" t="s">
        <v>382</v>
      </c>
      <c r="B130" s="27" t="s">
        <v>7</v>
      </c>
      <c r="C130" s="43">
        <v>112904</v>
      </c>
      <c r="D130" s="40">
        <v>-383</v>
      </c>
      <c r="E130" s="43">
        <f>SUM(C130:D130)</f>
        <v>112521</v>
      </c>
      <c r="F130" s="40">
        <v>0</v>
      </c>
      <c r="G130" s="43">
        <f>SUM(E130:F130)</f>
        <v>112521</v>
      </c>
      <c r="H130" s="40">
        <v>1093</v>
      </c>
      <c r="I130" s="43">
        <f>SUM(G130:H130)</f>
        <v>113614</v>
      </c>
      <c r="J130" s="54">
        <f t="shared" si="12"/>
        <v>0</v>
      </c>
      <c r="K130" s="49">
        <v>113614</v>
      </c>
      <c r="L130" s="65"/>
      <c r="M130" s="53"/>
      <c r="N130" s="4"/>
      <c r="O130" s="4"/>
      <c r="P130" s="4"/>
      <c r="Q130" s="6"/>
    </row>
    <row r="131" spans="1:17">
      <c r="A131" s="27" t="s">
        <v>383</v>
      </c>
      <c r="B131" s="27" t="s">
        <v>7</v>
      </c>
      <c r="C131" s="43">
        <v>47176</v>
      </c>
      <c r="D131" s="40">
        <v>383</v>
      </c>
      <c r="E131" s="43">
        <f>SUM(C131:D131)</f>
        <v>47559</v>
      </c>
      <c r="F131" s="40">
        <v>0</v>
      </c>
      <c r="G131" s="43">
        <f>SUM(E131:F131)</f>
        <v>47559</v>
      </c>
      <c r="H131" s="40">
        <v>0</v>
      </c>
      <c r="I131" s="43">
        <f>SUM(G131:H131)</f>
        <v>47559</v>
      </c>
      <c r="J131" s="54">
        <f t="shared" si="12"/>
        <v>600</v>
      </c>
      <c r="K131" s="49">
        <v>48159</v>
      </c>
      <c r="L131" s="65"/>
      <c r="M131" s="53"/>
      <c r="N131" s="4"/>
      <c r="O131" s="4"/>
      <c r="P131" s="4"/>
      <c r="Q131" s="6"/>
    </row>
    <row r="132" spans="1:17">
      <c r="A132" s="27" t="s">
        <v>384</v>
      </c>
      <c r="B132" s="27" t="s">
        <v>7</v>
      </c>
      <c r="C132" s="43">
        <v>36578</v>
      </c>
      <c r="D132" s="40">
        <v>0</v>
      </c>
      <c r="E132" s="43">
        <v>36578</v>
      </c>
      <c r="F132" s="40">
        <v>0</v>
      </c>
      <c r="G132" s="43">
        <v>36578</v>
      </c>
      <c r="H132" s="40">
        <v>4300</v>
      </c>
      <c r="I132" s="43">
        <f>G132+H132</f>
        <v>40878</v>
      </c>
      <c r="J132" s="54">
        <f t="shared" si="12"/>
        <v>0</v>
      </c>
      <c r="K132" s="49">
        <v>40878</v>
      </c>
      <c r="L132" s="65"/>
      <c r="M132" s="53"/>
      <c r="N132" s="4"/>
      <c r="O132" s="4"/>
      <c r="P132" s="4"/>
      <c r="Q132" s="6"/>
    </row>
    <row r="133" spans="1:17">
      <c r="A133" s="27" t="s">
        <v>385</v>
      </c>
      <c r="B133" s="27" t="s">
        <v>7</v>
      </c>
      <c r="C133" s="43">
        <v>21998</v>
      </c>
      <c r="D133" s="40">
        <v>0</v>
      </c>
      <c r="E133" s="43">
        <v>21998</v>
      </c>
      <c r="F133" s="40">
        <v>0</v>
      </c>
      <c r="G133" s="43">
        <v>21998</v>
      </c>
      <c r="H133" s="40">
        <v>0</v>
      </c>
      <c r="I133" s="43">
        <v>21998</v>
      </c>
      <c r="J133" s="54">
        <f t="shared" si="12"/>
        <v>0</v>
      </c>
      <c r="K133" s="49">
        <v>21998</v>
      </c>
      <c r="L133" s="65"/>
      <c r="M133" s="53"/>
      <c r="N133" s="4"/>
      <c r="O133" s="4"/>
      <c r="P133" s="4"/>
      <c r="Q133" s="6"/>
    </row>
    <row r="134" spans="1:17">
      <c r="A134" s="27" t="s">
        <v>386</v>
      </c>
      <c r="B134" s="27" t="s">
        <v>7</v>
      </c>
      <c r="C134" s="43">
        <v>34439</v>
      </c>
      <c r="D134" s="40">
        <v>0</v>
      </c>
      <c r="E134" s="43">
        <v>34439</v>
      </c>
      <c r="F134" s="40">
        <v>0</v>
      </c>
      <c r="G134" s="43">
        <v>34439</v>
      </c>
      <c r="H134" s="40">
        <v>-1500</v>
      </c>
      <c r="I134" s="43">
        <f>SUM(G134:H134)</f>
        <v>32939</v>
      </c>
      <c r="J134" s="54">
        <f t="shared" si="12"/>
        <v>0</v>
      </c>
      <c r="K134" s="49">
        <v>32939</v>
      </c>
      <c r="L134" s="65"/>
      <c r="M134" s="53"/>
      <c r="N134" s="4"/>
      <c r="O134" s="4"/>
      <c r="P134" s="4"/>
      <c r="Q134" s="6"/>
    </row>
    <row r="135" spans="1:17">
      <c r="A135" s="27" t="s">
        <v>387</v>
      </c>
      <c r="B135" s="27" t="s">
        <v>7</v>
      </c>
      <c r="C135" s="43">
        <v>69962</v>
      </c>
      <c r="D135" s="40">
        <v>0</v>
      </c>
      <c r="E135" s="43">
        <v>69962</v>
      </c>
      <c r="F135" s="40">
        <v>0</v>
      </c>
      <c r="G135" s="43">
        <v>69962</v>
      </c>
      <c r="H135" s="40">
        <v>7447</v>
      </c>
      <c r="I135" s="43">
        <f>G135+H135</f>
        <v>77409</v>
      </c>
      <c r="J135" s="54">
        <f t="shared" si="12"/>
        <v>0</v>
      </c>
      <c r="K135" s="49">
        <v>77409</v>
      </c>
      <c r="L135" s="65"/>
      <c r="M135" s="53"/>
      <c r="N135" s="4"/>
      <c r="O135" s="4"/>
      <c r="P135" s="4"/>
      <c r="Q135" s="6"/>
    </row>
    <row r="136" spans="1:17">
      <c r="A136" s="27" t="s">
        <v>388</v>
      </c>
      <c r="B136" s="27" t="s">
        <v>7</v>
      </c>
      <c r="C136" s="43">
        <v>13230</v>
      </c>
      <c r="D136" s="40">
        <v>0</v>
      </c>
      <c r="E136" s="43">
        <v>13230</v>
      </c>
      <c r="F136" s="40">
        <v>0</v>
      </c>
      <c r="G136" s="43">
        <v>13230</v>
      </c>
      <c r="H136" s="40">
        <v>0</v>
      </c>
      <c r="I136" s="43">
        <v>13230</v>
      </c>
      <c r="J136" s="54">
        <f t="shared" si="12"/>
        <v>0</v>
      </c>
      <c r="K136" s="49">
        <v>13230</v>
      </c>
      <c r="L136" s="65"/>
      <c r="M136" s="53"/>
      <c r="N136" s="4"/>
      <c r="O136" s="4"/>
      <c r="P136" s="4"/>
      <c r="Q136" s="6"/>
    </row>
    <row r="137" spans="1:17">
      <c r="A137" s="22" t="s">
        <v>119</v>
      </c>
      <c r="B137" s="22" t="s">
        <v>120</v>
      </c>
      <c r="C137" s="36">
        <v>2794693</v>
      </c>
      <c r="D137" s="36">
        <v>3500</v>
      </c>
      <c r="E137" s="36">
        <v>2798193</v>
      </c>
      <c r="F137" s="36">
        <v>0</v>
      </c>
      <c r="G137" s="36">
        <v>2798193</v>
      </c>
      <c r="H137" s="36">
        <f>SUM(H138:H167)</f>
        <v>639388</v>
      </c>
      <c r="I137" s="36">
        <f>SUM(I138:I167)</f>
        <v>3437581</v>
      </c>
      <c r="J137" s="36">
        <f>SUM(J138:J167)</f>
        <v>10136</v>
      </c>
      <c r="K137" s="36">
        <f>SUM(K138:K167)</f>
        <v>3447717</v>
      </c>
      <c r="L137" s="65"/>
      <c r="M137" s="6"/>
      <c r="N137" s="6"/>
      <c r="O137" s="6"/>
      <c r="P137" s="6"/>
      <c r="Q137" s="6"/>
    </row>
    <row r="138" spans="1:17" ht="24">
      <c r="A138" s="27" t="s">
        <v>337</v>
      </c>
      <c r="B138" s="27" t="s">
        <v>7</v>
      </c>
      <c r="C138" s="43">
        <v>238302</v>
      </c>
      <c r="D138" s="40">
        <v>0</v>
      </c>
      <c r="E138" s="43">
        <v>238302</v>
      </c>
      <c r="F138" s="40">
        <v>0</v>
      </c>
      <c r="G138" s="43">
        <v>238302</v>
      </c>
      <c r="H138" s="40">
        <v>32097</v>
      </c>
      <c r="I138" s="43">
        <f>G138+H138</f>
        <v>270399</v>
      </c>
      <c r="J138" s="54">
        <f>K138-I138</f>
        <v>4875</v>
      </c>
      <c r="K138" s="60">
        <v>275274</v>
      </c>
      <c r="L138" s="65"/>
      <c r="M138" s="53"/>
      <c r="N138" s="4"/>
      <c r="O138" s="4"/>
      <c r="P138" s="4"/>
      <c r="Q138" s="6"/>
    </row>
    <row r="139" spans="1:17" ht="24">
      <c r="A139" s="27" t="s">
        <v>338</v>
      </c>
      <c r="B139" s="27" t="s">
        <v>7</v>
      </c>
      <c r="C139" s="43">
        <v>36282</v>
      </c>
      <c r="D139" s="40">
        <v>0</v>
      </c>
      <c r="E139" s="43">
        <v>36282</v>
      </c>
      <c r="F139" s="40">
        <v>0</v>
      </c>
      <c r="G139" s="43">
        <v>36282</v>
      </c>
      <c r="H139" s="40">
        <v>15016</v>
      </c>
      <c r="I139" s="43">
        <f>G139+H139</f>
        <v>51298</v>
      </c>
      <c r="J139" s="47">
        <v>0</v>
      </c>
      <c r="K139" s="60">
        <v>51298</v>
      </c>
      <c r="L139" s="65"/>
      <c r="M139" s="53"/>
      <c r="N139" s="4"/>
      <c r="O139" s="4"/>
      <c r="P139" s="4"/>
      <c r="Q139" s="6"/>
    </row>
    <row r="140" spans="1:17">
      <c r="A140" s="27" t="s">
        <v>339</v>
      </c>
      <c r="B140" s="27" t="s">
        <v>7</v>
      </c>
      <c r="C140" s="43">
        <v>178801</v>
      </c>
      <c r="D140" s="40">
        <v>0</v>
      </c>
      <c r="E140" s="43">
        <v>178801</v>
      </c>
      <c r="F140" s="40">
        <v>0</v>
      </c>
      <c r="G140" s="43">
        <v>178801</v>
      </c>
      <c r="H140" s="40">
        <v>-2835</v>
      </c>
      <c r="I140" s="43">
        <f>SUM(G140:H140)</f>
        <v>175966</v>
      </c>
      <c r="J140" s="54">
        <f>K140-I140</f>
        <v>1200</v>
      </c>
      <c r="K140" s="60">
        <v>177166</v>
      </c>
      <c r="L140" s="65"/>
      <c r="M140" s="53"/>
      <c r="N140" s="4"/>
      <c r="O140" s="4"/>
      <c r="P140" s="4"/>
      <c r="Q140" s="6"/>
    </row>
    <row r="141" spans="1:17">
      <c r="A141" s="27" t="s">
        <v>340</v>
      </c>
      <c r="B141" s="27" t="s">
        <v>7</v>
      </c>
      <c r="C141" s="43">
        <v>343995</v>
      </c>
      <c r="D141" s="40">
        <v>0</v>
      </c>
      <c r="E141" s="43">
        <v>343995</v>
      </c>
      <c r="F141" s="40">
        <v>0</v>
      </c>
      <c r="G141" s="43">
        <v>343995</v>
      </c>
      <c r="H141" s="40">
        <v>154848</v>
      </c>
      <c r="I141" s="43">
        <f>G141+H141</f>
        <v>498843</v>
      </c>
      <c r="J141" s="54">
        <f t="shared" ref="J141:J167" si="13">K141-I141</f>
        <v>0</v>
      </c>
      <c r="K141" s="60">
        <v>498843</v>
      </c>
      <c r="L141" s="65"/>
      <c r="M141" s="53"/>
      <c r="N141" s="4"/>
      <c r="O141" s="4"/>
      <c r="P141" s="4"/>
      <c r="Q141" s="6"/>
    </row>
    <row r="142" spans="1:17">
      <c r="A142" s="27" t="s">
        <v>341</v>
      </c>
      <c r="B142" s="27" t="s">
        <v>7</v>
      </c>
      <c r="C142" s="43">
        <v>27391</v>
      </c>
      <c r="D142" s="40">
        <v>0</v>
      </c>
      <c r="E142" s="43">
        <v>27391</v>
      </c>
      <c r="F142" s="40">
        <v>0</v>
      </c>
      <c r="G142" s="43">
        <v>27391</v>
      </c>
      <c r="H142" s="40">
        <v>0</v>
      </c>
      <c r="I142" s="43">
        <f t="shared" ref="I142:I162" si="14">G142+H142</f>
        <v>27391</v>
      </c>
      <c r="J142" s="54">
        <f t="shared" si="13"/>
        <v>0</v>
      </c>
      <c r="K142" s="60">
        <v>27391</v>
      </c>
      <c r="L142" s="65"/>
      <c r="M142" s="53"/>
      <c r="N142" s="4"/>
      <c r="O142" s="4"/>
      <c r="P142" s="4"/>
      <c r="Q142" s="6"/>
    </row>
    <row r="143" spans="1:17">
      <c r="A143" s="27" t="s">
        <v>342</v>
      </c>
      <c r="B143" s="27" t="s">
        <v>7</v>
      </c>
      <c r="C143" s="43">
        <v>188303</v>
      </c>
      <c r="D143" s="40">
        <v>0</v>
      </c>
      <c r="E143" s="43">
        <v>188303</v>
      </c>
      <c r="F143" s="40">
        <v>0</v>
      </c>
      <c r="G143" s="43">
        <v>188303</v>
      </c>
      <c r="H143" s="40">
        <v>10462</v>
      </c>
      <c r="I143" s="43">
        <f t="shared" si="14"/>
        <v>198765</v>
      </c>
      <c r="J143" s="54">
        <f t="shared" si="13"/>
        <v>0</v>
      </c>
      <c r="K143" s="60">
        <v>198765</v>
      </c>
      <c r="L143" s="65"/>
      <c r="M143" s="53"/>
      <c r="N143" s="4"/>
      <c r="O143" s="4"/>
      <c r="P143" s="4"/>
      <c r="Q143" s="6"/>
    </row>
    <row r="144" spans="1:17">
      <c r="A144" s="27" t="s">
        <v>343</v>
      </c>
      <c r="B144" s="27" t="s">
        <v>7</v>
      </c>
      <c r="C144" s="43">
        <v>97238</v>
      </c>
      <c r="D144" s="40">
        <v>0</v>
      </c>
      <c r="E144" s="43">
        <v>97238</v>
      </c>
      <c r="F144" s="40">
        <v>0</v>
      </c>
      <c r="G144" s="43">
        <v>97238</v>
      </c>
      <c r="H144" s="40">
        <v>44288</v>
      </c>
      <c r="I144" s="43">
        <f t="shared" si="14"/>
        <v>141526</v>
      </c>
      <c r="J144" s="54">
        <f t="shared" si="13"/>
        <v>0</v>
      </c>
      <c r="K144" s="60">
        <v>141526</v>
      </c>
      <c r="L144" s="65"/>
      <c r="M144" s="53"/>
      <c r="N144" s="4"/>
      <c r="O144" s="4"/>
      <c r="P144" s="4"/>
      <c r="Q144" s="6"/>
    </row>
    <row r="145" spans="1:17">
      <c r="A145" s="28" t="s">
        <v>407</v>
      </c>
      <c r="B145" s="28"/>
      <c r="C145" s="44">
        <v>0</v>
      </c>
      <c r="D145" s="40">
        <v>0</v>
      </c>
      <c r="E145" s="44">
        <v>0</v>
      </c>
      <c r="F145" s="40">
        <v>0</v>
      </c>
      <c r="G145" s="44">
        <v>0</v>
      </c>
      <c r="H145" s="40">
        <v>15160</v>
      </c>
      <c r="I145" s="44">
        <f t="shared" si="14"/>
        <v>15160</v>
      </c>
      <c r="J145" s="54">
        <f t="shared" si="13"/>
        <v>0</v>
      </c>
      <c r="K145" s="60">
        <v>15160</v>
      </c>
      <c r="L145" s="65"/>
      <c r="M145" s="53"/>
      <c r="N145" s="4"/>
      <c r="O145" s="4"/>
      <c r="P145" s="4"/>
      <c r="Q145" s="6"/>
    </row>
    <row r="146" spans="1:17">
      <c r="A146" s="27" t="s">
        <v>344</v>
      </c>
      <c r="B146" s="27" t="s">
        <v>7</v>
      </c>
      <c r="C146" s="43">
        <v>167220</v>
      </c>
      <c r="D146" s="40">
        <v>0</v>
      </c>
      <c r="E146" s="43">
        <v>167220</v>
      </c>
      <c r="F146" s="40">
        <v>0</v>
      </c>
      <c r="G146" s="43">
        <v>167220</v>
      </c>
      <c r="H146" s="40">
        <v>11528</v>
      </c>
      <c r="I146" s="44">
        <f t="shared" si="14"/>
        <v>178748</v>
      </c>
      <c r="J146" s="54">
        <f t="shared" si="13"/>
        <v>0</v>
      </c>
      <c r="K146" s="60">
        <v>178748</v>
      </c>
      <c r="L146" s="65"/>
      <c r="M146" s="53"/>
      <c r="N146" s="4"/>
      <c r="O146" s="4"/>
      <c r="P146" s="4"/>
      <c r="Q146" s="6"/>
    </row>
    <row r="147" spans="1:17">
      <c r="A147" s="27" t="s">
        <v>345</v>
      </c>
      <c r="B147" s="27" t="s">
        <v>7</v>
      </c>
      <c r="C147" s="43">
        <v>65722</v>
      </c>
      <c r="D147" s="40">
        <v>0</v>
      </c>
      <c r="E147" s="43">
        <v>65722</v>
      </c>
      <c r="F147" s="40">
        <v>0</v>
      </c>
      <c r="G147" s="43">
        <v>65722</v>
      </c>
      <c r="H147" s="40">
        <v>23124</v>
      </c>
      <c r="I147" s="44">
        <f t="shared" si="14"/>
        <v>88846</v>
      </c>
      <c r="J147" s="54">
        <f t="shared" si="13"/>
        <v>0</v>
      </c>
      <c r="K147" s="60">
        <v>88846</v>
      </c>
      <c r="L147" s="65"/>
      <c r="M147" s="53"/>
      <c r="N147" s="4"/>
      <c r="O147" s="4"/>
      <c r="P147" s="4"/>
      <c r="Q147" s="6"/>
    </row>
    <row r="148" spans="1:17">
      <c r="A148" s="27" t="s">
        <v>346</v>
      </c>
      <c r="B148" s="27" t="s">
        <v>7</v>
      </c>
      <c r="C148" s="43">
        <v>10058</v>
      </c>
      <c r="D148" s="40">
        <v>0</v>
      </c>
      <c r="E148" s="43">
        <v>10058</v>
      </c>
      <c r="F148" s="40">
        <v>0</v>
      </c>
      <c r="G148" s="43">
        <v>10058</v>
      </c>
      <c r="H148" s="40">
        <v>0</v>
      </c>
      <c r="I148" s="44">
        <f t="shared" si="14"/>
        <v>10058</v>
      </c>
      <c r="J148" s="54">
        <f t="shared" si="13"/>
        <v>0</v>
      </c>
      <c r="K148" s="60">
        <v>10058</v>
      </c>
      <c r="L148" s="65"/>
      <c r="M148" s="53"/>
      <c r="N148" s="4"/>
      <c r="O148" s="4"/>
      <c r="P148" s="4"/>
      <c r="Q148" s="6"/>
    </row>
    <row r="149" spans="1:17" ht="24">
      <c r="A149" s="27" t="s">
        <v>347</v>
      </c>
      <c r="B149" s="27" t="s">
        <v>7</v>
      </c>
      <c r="C149" s="43">
        <v>507098</v>
      </c>
      <c r="D149" s="40">
        <v>0</v>
      </c>
      <c r="E149" s="43">
        <v>507098</v>
      </c>
      <c r="F149" s="40">
        <v>0</v>
      </c>
      <c r="G149" s="43">
        <v>507098</v>
      </c>
      <c r="H149" s="40">
        <v>240040</v>
      </c>
      <c r="I149" s="44">
        <f t="shared" si="14"/>
        <v>747138</v>
      </c>
      <c r="J149" s="54">
        <f t="shared" si="13"/>
        <v>0</v>
      </c>
      <c r="K149" s="60">
        <v>747138</v>
      </c>
      <c r="L149" s="65"/>
      <c r="M149" s="53"/>
      <c r="N149" s="4"/>
      <c r="O149" s="4"/>
      <c r="P149" s="4"/>
      <c r="Q149" s="6"/>
    </row>
    <row r="150" spans="1:17" ht="24">
      <c r="A150" s="27" t="s">
        <v>348</v>
      </c>
      <c r="B150" s="27" t="s">
        <v>7</v>
      </c>
      <c r="C150" s="43">
        <v>243006</v>
      </c>
      <c r="D150" s="40">
        <v>0</v>
      </c>
      <c r="E150" s="43">
        <v>243006</v>
      </c>
      <c r="F150" s="40">
        <v>0</v>
      </c>
      <c r="G150" s="43">
        <v>243006</v>
      </c>
      <c r="H150" s="40">
        <v>21143</v>
      </c>
      <c r="I150" s="44">
        <f t="shared" si="14"/>
        <v>264149</v>
      </c>
      <c r="J150" s="54">
        <f t="shared" si="13"/>
        <v>0</v>
      </c>
      <c r="K150" s="60">
        <v>264149</v>
      </c>
      <c r="L150" s="65"/>
      <c r="M150" s="53"/>
      <c r="N150" s="4"/>
      <c r="O150" s="4"/>
      <c r="P150" s="4"/>
      <c r="Q150" s="6"/>
    </row>
    <row r="151" spans="1:17" ht="24">
      <c r="A151" s="27" t="s">
        <v>349</v>
      </c>
      <c r="B151" s="27" t="s">
        <v>7</v>
      </c>
      <c r="C151" s="43">
        <v>135050</v>
      </c>
      <c r="D151" s="40">
        <v>0</v>
      </c>
      <c r="E151" s="43">
        <v>135050</v>
      </c>
      <c r="F151" s="40">
        <v>0</v>
      </c>
      <c r="G151" s="43">
        <v>135050</v>
      </c>
      <c r="H151" s="40">
        <v>60332</v>
      </c>
      <c r="I151" s="44">
        <f t="shared" si="14"/>
        <v>195382</v>
      </c>
      <c r="J151" s="54">
        <f t="shared" si="13"/>
        <v>0</v>
      </c>
      <c r="K151" s="60">
        <v>195382</v>
      </c>
      <c r="L151" s="65"/>
      <c r="M151" s="53"/>
      <c r="N151" s="4"/>
      <c r="O151" s="4"/>
      <c r="P151" s="4"/>
      <c r="Q151" s="6"/>
    </row>
    <row r="152" spans="1:17" ht="24">
      <c r="A152" s="27" t="s">
        <v>350</v>
      </c>
      <c r="B152" s="27" t="s">
        <v>7</v>
      </c>
      <c r="C152" s="43">
        <v>36342</v>
      </c>
      <c r="D152" s="40">
        <v>0</v>
      </c>
      <c r="E152" s="43">
        <v>36342</v>
      </c>
      <c r="F152" s="40">
        <v>0</v>
      </c>
      <c r="G152" s="43">
        <v>36342</v>
      </c>
      <c r="H152" s="40">
        <v>16508</v>
      </c>
      <c r="I152" s="44">
        <f t="shared" si="14"/>
        <v>52850</v>
      </c>
      <c r="J152" s="54">
        <f t="shared" si="13"/>
        <v>0</v>
      </c>
      <c r="K152" s="60">
        <v>52850</v>
      </c>
      <c r="L152" s="65"/>
      <c r="M152" s="53"/>
      <c r="N152" s="4"/>
      <c r="O152" s="4"/>
      <c r="P152" s="4"/>
      <c r="Q152" s="6"/>
    </row>
    <row r="153" spans="1:17">
      <c r="A153" s="27" t="s">
        <v>351</v>
      </c>
      <c r="B153" s="27" t="s">
        <v>7</v>
      </c>
      <c r="C153" s="43">
        <v>76656</v>
      </c>
      <c r="D153" s="40">
        <v>0</v>
      </c>
      <c r="E153" s="43">
        <v>76656</v>
      </c>
      <c r="F153" s="40">
        <v>0</v>
      </c>
      <c r="G153" s="43">
        <v>76656</v>
      </c>
      <c r="H153" s="40">
        <v>8474</v>
      </c>
      <c r="I153" s="44">
        <f t="shared" si="14"/>
        <v>85130</v>
      </c>
      <c r="J153" s="54">
        <f t="shared" si="13"/>
        <v>0</v>
      </c>
      <c r="K153" s="60">
        <v>85130</v>
      </c>
      <c r="L153" s="65"/>
      <c r="M153" s="53"/>
      <c r="N153" s="4"/>
      <c r="O153" s="4"/>
      <c r="P153" s="4"/>
      <c r="Q153" s="6"/>
    </row>
    <row r="154" spans="1:17" ht="24">
      <c r="A154" s="27" t="s">
        <v>352</v>
      </c>
      <c r="B154" s="27" t="s">
        <v>7</v>
      </c>
      <c r="C154" s="43">
        <v>82055</v>
      </c>
      <c r="D154" s="40">
        <v>0</v>
      </c>
      <c r="E154" s="43">
        <v>82055</v>
      </c>
      <c r="F154" s="40">
        <v>0</v>
      </c>
      <c r="G154" s="43">
        <v>82055</v>
      </c>
      <c r="H154" s="40">
        <v>38534</v>
      </c>
      <c r="I154" s="44">
        <f t="shared" si="14"/>
        <v>120589</v>
      </c>
      <c r="J154" s="54">
        <f t="shared" si="13"/>
        <v>0</v>
      </c>
      <c r="K154" s="60">
        <v>120589</v>
      </c>
      <c r="L154" s="65"/>
      <c r="M154" s="53"/>
      <c r="N154" s="4"/>
      <c r="O154" s="4"/>
      <c r="P154" s="4"/>
      <c r="Q154" s="6"/>
    </row>
    <row r="155" spans="1:17" ht="24">
      <c r="A155" s="27" t="s">
        <v>353</v>
      </c>
      <c r="B155" s="27" t="s">
        <v>7</v>
      </c>
      <c r="C155" s="43">
        <v>1344</v>
      </c>
      <c r="D155" s="40">
        <v>0</v>
      </c>
      <c r="E155" s="43">
        <v>1344</v>
      </c>
      <c r="F155" s="40">
        <v>0</v>
      </c>
      <c r="G155" s="43">
        <v>1344</v>
      </c>
      <c r="H155" s="40">
        <v>744</v>
      </c>
      <c r="I155" s="44">
        <f t="shared" si="14"/>
        <v>2088</v>
      </c>
      <c r="J155" s="54">
        <f t="shared" si="13"/>
        <v>0</v>
      </c>
      <c r="K155" s="60">
        <v>2088</v>
      </c>
      <c r="L155" s="65"/>
      <c r="M155" s="53"/>
      <c r="N155" s="4"/>
      <c r="O155" s="4"/>
      <c r="P155" s="4"/>
      <c r="Q155" s="6"/>
    </row>
    <row r="156" spans="1:17">
      <c r="A156" s="27" t="s">
        <v>354</v>
      </c>
      <c r="B156" s="27" t="s">
        <v>7</v>
      </c>
      <c r="C156" s="43">
        <v>17767</v>
      </c>
      <c r="D156" s="40">
        <v>0</v>
      </c>
      <c r="E156" s="43">
        <v>17767</v>
      </c>
      <c r="F156" s="40">
        <v>0</v>
      </c>
      <c r="G156" s="43">
        <v>17767</v>
      </c>
      <c r="H156" s="40">
        <v>0</v>
      </c>
      <c r="I156" s="44">
        <f t="shared" si="14"/>
        <v>17767</v>
      </c>
      <c r="J156" s="54">
        <f t="shared" si="13"/>
        <v>0</v>
      </c>
      <c r="K156" s="60">
        <v>17767</v>
      </c>
      <c r="L156" s="65"/>
      <c r="M156" s="53"/>
      <c r="N156" s="4"/>
      <c r="O156" s="4"/>
      <c r="P156" s="4"/>
      <c r="Q156" s="6"/>
    </row>
    <row r="157" spans="1:17">
      <c r="A157" s="27" t="s">
        <v>355</v>
      </c>
      <c r="B157" s="27" t="s">
        <v>7</v>
      </c>
      <c r="C157" s="43">
        <v>11839</v>
      </c>
      <c r="D157" s="40">
        <v>0</v>
      </c>
      <c r="E157" s="43">
        <v>11839</v>
      </c>
      <c r="F157" s="40">
        <v>0</v>
      </c>
      <c r="G157" s="43">
        <v>11839</v>
      </c>
      <c r="H157" s="40">
        <v>3770</v>
      </c>
      <c r="I157" s="44">
        <f t="shared" si="14"/>
        <v>15609</v>
      </c>
      <c r="J157" s="54">
        <f t="shared" si="13"/>
        <v>0</v>
      </c>
      <c r="K157" s="60">
        <v>15609</v>
      </c>
      <c r="L157" s="65"/>
      <c r="M157" s="53"/>
      <c r="N157" s="4"/>
      <c r="O157" s="4"/>
      <c r="P157" s="4"/>
      <c r="Q157" s="6"/>
    </row>
    <row r="158" spans="1:17">
      <c r="A158" s="27" t="s">
        <v>356</v>
      </c>
      <c r="B158" s="27" t="s">
        <v>7</v>
      </c>
      <c r="C158" s="43">
        <v>12102</v>
      </c>
      <c r="D158" s="40">
        <v>0</v>
      </c>
      <c r="E158" s="43">
        <v>12102</v>
      </c>
      <c r="F158" s="40">
        <v>0</v>
      </c>
      <c r="G158" s="43">
        <v>12102</v>
      </c>
      <c r="H158" s="40">
        <v>7011</v>
      </c>
      <c r="I158" s="44">
        <f t="shared" si="14"/>
        <v>19113</v>
      </c>
      <c r="J158" s="54">
        <f t="shared" si="13"/>
        <v>0</v>
      </c>
      <c r="K158" s="60">
        <v>19113</v>
      </c>
      <c r="L158" s="65"/>
      <c r="M158" s="53"/>
      <c r="N158" s="4"/>
      <c r="O158" s="4"/>
      <c r="P158" s="4"/>
      <c r="Q158" s="6"/>
    </row>
    <row r="159" spans="1:17">
      <c r="A159" s="27" t="s">
        <v>357</v>
      </c>
      <c r="B159" s="27" t="s">
        <v>7</v>
      </c>
      <c r="C159" s="43">
        <v>25110</v>
      </c>
      <c r="D159" s="40">
        <v>0</v>
      </c>
      <c r="E159" s="43">
        <v>25110</v>
      </c>
      <c r="F159" s="40">
        <v>0</v>
      </c>
      <c r="G159" s="43">
        <v>25110</v>
      </c>
      <c r="H159" s="40">
        <v>1056</v>
      </c>
      <c r="I159" s="44">
        <f t="shared" si="14"/>
        <v>26166</v>
      </c>
      <c r="J159" s="54">
        <f t="shared" si="13"/>
        <v>0</v>
      </c>
      <c r="K159" s="60">
        <v>26166</v>
      </c>
      <c r="L159" s="65"/>
      <c r="M159" s="53"/>
      <c r="N159" s="4"/>
      <c r="O159" s="4"/>
      <c r="P159" s="4"/>
      <c r="Q159" s="6"/>
    </row>
    <row r="160" spans="1:17">
      <c r="A160" s="27" t="s">
        <v>358</v>
      </c>
      <c r="B160" s="27" t="s">
        <v>7</v>
      </c>
      <c r="C160" s="43">
        <v>4102</v>
      </c>
      <c r="D160" s="40">
        <v>0</v>
      </c>
      <c r="E160" s="43">
        <v>4102</v>
      </c>
      <c r="F160" s="40">
        <v>0</v>
      </c>
      <c r="G160" s="43">
        <v>4102</v>
      </c>
      <c r="H160" s="40">
        <v>4102</v>
      </c>
      <c r="I160" s="44">
        <f t="shared" si="14"/>
        <v>8204</v>
      </c>
      <c r="J160" s="54">
        <f t="shared" si="13"/>
        <v>0</v>
      </c>
      <c r="K160" s="60">
        <v>8204</v>
      </c>
      <c r="L160" s="65"/>
      <c r="M160" s="53"/>
      <c r="N160" s="4"/>
      <c r="O160" s="4"/>
      <c r="P160" s="4"/>
      <c r="Q160" s="6"/>
    </row>
    <row r="161" spans="1:17">
      <c r="A161" s="27" t="s">
        <v>359</v>
      </c>
      <c r="B161" s="27" t="s">
        <v>7</v>
      </c>
      <c r="C161" s="43">
        <v>24649</v>
      </c>
      <c r="D161" s="38">
        <v>3500</v>
      </c>
      <c r="E161" s="43">
        <f>SUM(C161:D161)</f>
        <v>28149</v>
      </c>
      <c r="F161" s="38">
        <v>0</v>
      </c>
      <c r="G161" s="43">
        <f>SUM(E161:F161)</f>
        <v>28149</v>
      </c>
      <c r="H161" s="38">
        <v>953</v>
      </c>
      <c r="I161" s="44">
        <f t="shared" si="14"/>
        <v>29102</v>
      </c>
      <c r="J161" s="54">
        <f t="shared" si="13"/>
        <v>4342</v>
      </c>
      <c r="K161" s="60">
        <v>33444</v>
      </c>
      <c r="L161" s="65"/>
      <c r="M161" s="53"/>
      <c r="N161" s="4"/>
      <c r="O161" s="4"/>
      <c r="P161" s="4"/>
      <c r="Q161" s="6"/>
    </row>
    <row r="162" spans="1:17">
      <c r="A162" s="27" t="s">
        <v>360</v>
      </c>
      <c r="B162" s="27" t="s">
        <v>7</v>
      </c>
      <c r="C162" s="43">
        <v>20928</v>
      </c>
      <c r="D162" s="40">
        <v>0</v>
      </c>
      <c r="E162" s="43">
        <v>20928</v>
      </c>
      <c r="F162" s="40">
        <v>0</v>
      </c>
      <c r="G162" s="43">
        <v>20928</v>
      </c>
      <c r="H162" s="40">
        <v>1925</v>
      </c>
      <c r="I162" s="44">
        <f t="shared" si="14"/>
        <v>22853</v>
      </c>
      <c r="J162" s="54">
        <f t="shared" si="13"/>
        <v>0</v>
      </c>
      <c r="K162" s="60">
        <v>22853</v>
      </c>
      <c r="L162" s="65"/>
      <c r="M162" s="53"/>
      <c r="N162" s="4"/>
      <c r="O162" s="4"/>
      <c r="P162" s="4"/>
      <c r="Q162" s="6"/>
    </row>
    <row r="163" spans="1:17">
      <c r="A163" s="27" t="s">
        <v>361</v>
      </c>
      <c r="B163" s="27" t="s">
        <v>7</v>
      </c>
      <c r="C163" s="43">
        <v>48760</v>
      </c>
      <c r="D163" s="40">
        <v>0</v>
      </c>
      <c r="E163" s="43">
        <v>48760</v>
      </c>
      <c r="F163" s="40">
        <v>0</v>
      </c>
      <c r="G163" s="43">
        <v>48760</v>
      </c>
      <c r="H163" s="40">
        <v>0</v>
      </c>
      <c r="I163" s="43">
        <v>48760</v>
      </c>
      <c r="J163" s="54">
        <f t="shared" si="13"/>
        <v>0</v>
      </c>
      <c r="K163" s="60">
        <v>48760</v>
      </c>
      <c r="L163" s="65"/>
      <c r="M163" s="53"/>
      <c r="N163" s="4"/>
      <c r="O163" s="4"/>
      <c r="P163" s="4"/>
      <c r="Q163" s="6"/>
    </row>
    <row r="164" spans="1:17">
      <c r="A164" s="27" t="s">
        <v>362</v>
      </c>
      <c r="B164" s="27" t="s">
        <v>7</v>
      </c>
      <c r="C164" s="43">
        <v>34473</v>
      </c>
      <c r="D164" s="40">
        <v>0</v>
      </c>
      <c r="E164" s="43">
        <v>34473</v>
      </c>
      <c r="F164" s="40">
        <v>0</v>
      </c>
      <c r="G164" s="43">
        <v>34473</v>
      </c>
      <c r="H164" s="40">
        <v>0</v>
      </c>
      <c r="I164" s="43">
        <v>34473</v>
      </c>
      <c r="J164" s="54">
        <f t="shared" si="13"/>
        <v>1978</v>
      </c>
      <c r="K164" s="60">
        <v>36451</v>
      </c>
      <c r="L164" s="65"/>
      <c r="M164" s="53"/>
      <c r="N164" s="4"/>
      <c r="O164" s="4"/>
      <c r="P164" s="4"/>
      <c r="Q164" s="6"/>
    </row>
    <row r="165" spans="1:17">
      <c r="A165" s="27" t="s">
        <v>363</v>
      </c>
      <c r="B165" s="27" t="s">
        <v>7</v>
      </c>
      <c r="C165" s="43">
        <v>32293</v>
      </c>
      <c r="D165" s="40">
        <v>0</v>
      </c>
      <c r="E165" s="43">
        <v>32293</v>
      </c>
      <c r="F165" s="40">
        <v>0</v>
      </c>
      <c r="G165" s="43">
        <v>32293</v>
      </c>
      <c r="H165" s="40">
        <v>0</v>
      </c>
      <c r="I165" s="43">
        <v>32293</v>
      </c>
      <c r="J165" s="54">
        <f t="shared" si="13"/>
        <v>-2259</v>
      </c>
      <c r="K165" s="60">
        <v>30034</v>
      </c>
      <c r="L165" s="65"/>
      <c r="M165" s="53"/>
      <c r="N165" s="4"/>
      <c r="O165" s="4"/>
      <c r="P165" s="4"/>
      <c r="Q165" s="6"/>
    </row>
    <row r="166" spans="1:17">
      <c r="A166" s="27" t="s">
        <v>364</v>
      </c>
      <c r="B166" s="27" t="s">
        <v>7</v>
      </c>
      <c r="C166" s="43">
        <v>115291</v>
      </c>
      <c r="D166" s="40">
        <v>0</v>
      </c>
      <c r="E166" s="43">
        <v>115291</v>
      </c>
      <c r="F166" s="40">
        <v>0</v>
      </c>
      <c r="G166" s="43">
        <v>115291</v>
      </c>
      <c r="H166" s="40">
        <v>-74769</v>
      </c>
      <c r="I166" s="43">
        <f>SUM(G166:H166)</f>
        <v>40522</v>
      </c>
      <c r="J166" s="54">
        <f t="shared" si="13"/>
        <v>0</v>
      </c>
      <c r="K166" s="60">
        <v>40522</v>
      </c>
      <c r="L166" s="65"/>
      <c r="M166" s="53"/>
      <c r="N166" s="4"/>
      <c r="O166" s="4"/>
      <c r="P166" s="4"/>
      <c r="Q166" s="6"/>
    </row>
    <row r="167" spans="1:17">
      <c r="A167" s="27" t="s">
        <v>365</v>
      </c>
      <c r="B167" s="27" t="s">
        <v>7</v>
      </c>
      <c r="C167" s="43">
        <v>12516</v>
      </c>
      <c r="D167" s="40">
        <v>0</v>
      </c>
      <c r="E167" s="43">
        <v>12516</v>
      </c>
      <c r="F167" s="40">
        <v>0</v>
      </c>
      <c r="G167" s="43">
        <v>12516</v>
      </c>
      <c r="H167" s="40">
        <v>5877</v>
      </c>
      <c r="I167" s="43">
        <f>SUM(G167:H167)</f>
        <v>18393</v>
      </c>
      <c r="J167" s="54">
        <f t="shared" si="13"/>
        <v>0</v>
      </c>
      <c r="K167" s="60">
        <v>18393</v>
      </c>
      <c r="L167" s="65"/>
      <c r="M167" s="53"/>
      <c r="N167" s="4"/>
      <c r="O167" s="4"/>
      <c r="P167" s="4"/>
      <c r="Q167" s="6"/>
    </row>
    <row r="168" spans="1:17">
      <c r="A168" s="22" t="s">
        <v>121</v>
      </c>
      <c r="B168" s="22" t="s">
        <v>122</v>
      </c>
      <c r="C168" s="36">
        <v>458287</v>
      </c>
      <c r="D168" s="36">
        <v>0</v>
      </c>
      <c r="E168" s="36">
        <v>458287</v>
      </c>
      <c r="F168" s="36">
        <v>0</v>
      </c>
      <c r="G168" s="36">
        <v>458287</v>
      </c>
      <c r="H168" s="36">
        <f>SUM(H169:H173)</f>
        <v>-2230</v>
      </c>
      <c r="I168" s="36">
        <f>SUM(G168:H168)</f>
        <v>456057</v>
      </c>
      <c r="J168" s="36">
        <f>SUM(J169:J173)</f>
        <v>0</v>
      </c>
      <c r="K168" s="36">
        <f>SUM(I168:J168)</f>
        <v>456057</v>
      </c>
      <c r="L168" s="65"/>
      <c r="M168" s="6"/>
      <c r="N168" s="4"/>
      <c r="O168" s="4"/>
      <c r="P168" s="4"/>
      <c r="Q168" s="6"/>
    </row>
    <row r="169" spans="1:17">
      <c r="A169" s="27" t="s">
        <v>389</v>
      </c>
      <c r="B169" s="27" t="s">
        <v>7</v>
      </c>
      <c r="C169" s="43">
        <v>53143</v>
      </c>
      <c r="D169" s="40">
        <v>0</v>
      </c>
      <c r="E169" s="43">
        <v>53143</v>
      </c>
      <c r="F169" s="40">
        <v>0</v>
      </c>
      <c r="G169" s="43">
        <v>53143</v>
      </c>
      <c r="H169" s="40">
        <v>0</v>
      </c>
      <c r="I169" s="43">
        <v>53143</v>
      </c>
      <c r="J169" s="40">
        <v>0</v>
      </c>
      <c r="K169" s="51">
        <v>53143</v>
      </c>
      <c r="L169" s="65"/>
      <c r="M169" s="53"/>
      <c r="N169" s="4"/>
      <c r="O169" s="4"/>
      <c r="P169" s="4"/>
      <c r="Q169" s="6"/>
    </row>
    <row r="170" spans="1:17">
      <c r="A170" s="27" t="s">
        <v>390</v>
      </c>
      <c r="B170" s="27" t="s">
        <v>7</v>
      </c>
      <c r="C170" s="43">
        <v>345236</v>
      </c>
      <c r="D170" s="40">
        <v>0</v>
      </c>
      <c r="E170" s="43">
        <v>345236</v>
      </c>
      <c r="F170" s="40">
        <v>0</v>
      </c>
      <c r="G170" s="43">
        <v>345236</v>
      </c>
      <c r="H170" s="40">
        <v>0</v>
      </c>
      <c r="I170" s="43">
        <v>345236</v>
      </c>
      <c r="J170" s="40">
        <v>0</v>
      </c>
      <c r="K170" s="51">
        <v>345236</v>
      </c>
      <c r="L170" s="65"/>
      <c r="M170" s="53"/>
      <c r="N170" s="4"/>
      <c r="O170" s="4"/>
      <c r="P170" s="4"/>
      <c r="Q170" s="6"/>
    </row>
    <row r="171" spans="1:17" ht="24">
      <c r="A171" s="27" t="s">
        <v>391</v>
      </c>
      <c r="B171" s="27" t="s">
        <v>7</v>
      </c>
      <c r="C171" s="43">
        <v>8748</v>
      </c>
      <c r="D171" s="40">
        <v>0</v>
      </c>
      <c r="E171" s="43">
        <v>8748</v>
      </c>
      <c r="F171" s="40">
        <v>0</v>
      </c>
      <c r="G171" s="43">
        <v>8748</v>
      </c>
      <c r="H171" s="40">
        <v>0</v>
      </c>
      <c r="I171" s="43">
        <v>8748</v>
      </c>
      <c r="J171" s="40">
        <v>0</v>
      </c>
      <c r="K171" s="51">
        <v>8748</v>
      </c>
      <c r="L171" s="65"/>
      <c r="M171" s="53"/>
      <c r="N171" s="4"/>
      <c r="O171" s="4"/>
      <c r="P171" s="4"/>
      <c r="Q171" s="6"/>
    </row>
    <row r="172" spans="1:17">
      <c r="A172" s="27" t="s">
        <v>392</v>
      </c>
      <c r="B172" s="27" t="s">
        <v>7</v>
      </c>
      <c r="C172" s="43">
        <v>37980</v>
      </c>
      <c r="D172" s="40">
        <v>0</v>
      </c>
      <c r="E172" s="43">
        <v>37980</v>
      </c>
      <c r="F172" s="40">
        <v>0</v>
      </c>
      <c r="G172" s="43">
        <v>37980</v>
      </c>
      <c r="H172" s="40">
        <v>-2230</v>
      </c>
      <c r="I172" s="43">
        <f>SUM(G172:H172)</f>
        <v>35750</v>
      </c>
      <c r="J172" s="40">
        <v>0</v>
      </c>
      <c r="K172" s="51">
        <v>35750</v>
      </c>
      <c r="L172" s="65"/>
      <c r="M172" s="53"/>
      <c r="N172" s="4"/>
      <c r="O172" s="4"/>
      <c r="P172" s="4"/>
      <c r="Q172" s="6"/>
    </row>
    <row r="173" spans="1:17">
      <c r="A173" s="58" t="s">
        <v>393</v>
      </c>
      <c r="B173" s="58" t="s">
        <v>7</v>
      </c>
      <c r="C173" s="63">
        <v>13180</v>
      </c>
      <c r="D173" s="62">
        <v>0</v>
      </c>
      <c r="E173" s="63">
        <v>13180</v>
      </c>
      <c r="F173" s="62">
        <v>0</v>
      </c>
      <c r="G173" s="63">
        <v>13180</v>
      </c>
      <c r="H173" s="62">
        <v>0</v>
      </c>
      <c r="I173" s="63">
        <v>13180</v>
      </c>
      <c r="J173" s="62">
        <v>0</v>
      </c>
      <c r="K173" s="55">
        <v>13180</v>
      </c>
      <c r="L173" s="65"/>
      <c r="M173" s="53"/>
      <c r="N173" s="4"/>
      <c r="O173" s="4"/>
      <c r="P173" s="4"/>
      <c r="Q173" s="6"/>
    </row>
    <row r="174" spans="1:17">
      <c r="A174" s="52"/>
      <c r="B174" s="52"/>
      <c r="C174" s="61"/>
      <c r="D174" s="61"/>
      <c r="E174" s="61"/>
      <c r="F174" s="61"/>
      <c r="G174" s="61"/>
      <c r="H174" s="61"/>
      <c r="I174" s="61"/>
      <c r="J174" s="57"/>
      <c r="K174" s="57"/>
    </row>
    <row r="175" spans="1:17">
      <c r="A175" s="81" t="s">
        <v>123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</row>
    <row r="176" spans="1:17">
      <c r="A176" s="22" t="s">
        <v>124</v>
      </c>
      <c r="B176" s="22" t="s">
        <v>125</v>
      </c>
      <c r="C176" s="36">
        <v>3641144</v>
      </c>
      <c r="D176" s="36">
        <f t="shared" ref="D176:H176" si="15">SUM(D177+D181)</f>
        <v>16140</v>
      </c>
      <c r="E176" s="36">
        <f t="shared" si="15"/>
        <v>3657284</v>
      </c>
      <c r="F176" s="36">
        <f t="shared" si="15"/>
        <v>1486</v>
      </c>
      <c r="G176" s="36">
        <f t="shared" si="15"/>
        <v>3658770</v>
      </c>
      <c r="H176" s="36">
        <f t="shared" si="15"/>
        <v>564688</v>
      </c>
      <c r="I176" s="36">
        <f>SUM(I177+I181)</f>
        <v>4223458</v>
      </c>
      <c r="J176" s="66">
        <v>-34849</v>
      </c>
      <c r="K176" s="66">
        <f>K177+K181</f>
        <v>4188609</v>
      </c>
      <c r="L176" s="10"/>
      <c r="M176" s="10"/>
    </row>
    <row r="177" spans="1:13">
      <c r="A177" s="22" t="s">
        <v>126</v>
      </c>
      <c r="B177" s="22" t="s">
        <v>127</v>
      </c>
      <c r="C177" s="36">
        <v>2865762</v>
      </c>
      <c r="D177" s="36">
        <f>SUM(D178:D180)</f>
        <v>10003</v>
      </c>
      <c r="E177" s="36">
        <f>SUM(C177:D177)</f>
        <v>2875765</v>
      </c>
      <c r="F177" s="36">
        <f>SUM(F178:F180)</f>
        <v>1196</v>
      </c>
      <c r="G177" s="36">
        <f>SUM(E177:F177)</f>
        <v>2876961</v>
      </c>
      <c r="H177" s="36">
        <f>SUM(H178:H180)</f>
        <v>448830</v>
      </c>
      <c r="I177" s="36">
        <f>SUM(G177:H177)</f>
        <v>3325791</v>
      </c>
      <c r="J177" s="67">
        <v>-42912</v>
      </c>
      <c r="K177" s="67">
        <f>K178+K179+K180</f>
        <v>3282879</v>
      </c>
      <c r="L177" s="10"/>
      <c r="M177" s="10"/>
    </row>
    <row r="178" spans="1:13">
      <c r="A178" s="23" t="s">
        <v>128</v>
      </c>
      <c r="B178" s="23" t="s">
        <v>129</v>
      </c>
      <c r="C178" s="38">
        <v>2702634</v>
      </c>
      <c r="D178" s="38">
        <v>3425</v>
      </c>
      <c r="E178" s="38">
        <f>SUM(C178:D178)</f>
        <v>2706059</v>
      </c>
      <c r="F178" s="38">
        <v>1196</v>
      </c>
      <c r="G178" s="38">
        <f>SUM(E178:F178)</f>
        <v>2707255</v>
      </c>
      <c r="H178" s="38">
        <v>435353</v>
      </c>
      <c r="I178" s="38">
        <f>SUM(G178:H178)</f>
        <v>3142608</v>
      </c>
      <c r="J178" s="68">
        <v>-76818</v>
      </c>
      <c r="K178" s="68">
        <v>3065790</v>
      </c>
      <c r="L178" s="10"/>
    </row>
    <row r="179" spans="1:13">
      <c r="A179" s="23" t="s">
        <v>130</v>
      </c>
      <c r="B179" s="23" t="s">
        <v>131</v>
      </c>
      <c r="C179" s="38">
        <v>96847</v>
      </c>
      <c r="D179" s="38">
        <v>7068</v>
      </c>
      <c r="E179" s="38">
        <f>SUM(C179:D179)</f>
        <v>103915</v>
      </c>
      <c r="F179" s="38">
        <v>0</v>
      </c>
      <c r="G179" s="38">
        <f>SUM(E179:F179)</f>
        <v>103915</v>
      </c>
      <c r="H179" s="38">
        <v>12368</v>
      </c>
      <c r="I179" s="38">
        <f>SUM(G179:H179)</f>
        <v>116283</v>
      </c>
      <c r="J179" s="68">
        <v>31197</v>
      </c>
      <c r="K179" s="68">
        <v>147480</v>
      </c>
    </row>
    <row r="180" spans="1:13" ht="24">
      <c r="A180" s="23" t="s">
        <v>132</v>
      </c>
      <c r="B180" s="23" t="s">
        <v>133</v>
      </c>
      <c r="C180" s="38">
        <v>66281</v>
      </c>
      <c r="D180" s="38">
        <v>-490</v>
      </c>
      <c r="E180" s="38">
        <f t="shared" ref="E180" si="16">SUM(C180:D180)</f>
        <v>65791</v>
      </c>
      <c r="F180" s="38">
        <v>0</v>
      </c>
      <c r="G180" s="38">
        <f t="shared" ref="G180" si="17">SUM(E180:F180)</f>
        <v>65791</v>
      </c>
      <c r="H180" s="38">
        <v>1109</v>
      </c>
      <c r="I180" s="38">
        <f t="shared" ref="I180" si="18">SUM(G180:H180)</f>
        <v>66900</v>
      </c>
      <c r="J180" s="68">
        <v>2709</v>
      </c>
      <c r="K180" s="68">
        <v>69609</v>
      </c>
    </row>
    <row r="181" spans="1:13" ht="24">
      <c r="A181" s="22" t="s">
        <v>134</v>
      </c>
      <c r="B181" s="22" t="s">
        <v>135</v>
      </c>
      <c r="C181" s="36">
        <v>775382</v>
      </c>
      <c r="D181" s="36">
        <f>SUM(D182:D183)</f>
        <v>6137</v>
      </c>
      <c r="E181" s="36">
        <f>SUM(C181:D181)</f>
        <v>781519</v>
      </c>
      <c r="F181" s="36">
        <f>SUM(F182:F183)</f>
        <v>290</v>
      </c>
      <c r="G181" s="36">
        <f>SUM(E181:F181)</f>
        <v>781809</v>
      </c>
      <c r="H181" s="36">
        <f>SUM(H182:H183)</f>
        <v>115858</v>
      </c>
      <c r="I181" s="36">
        <f t="shared" ref="I181:I186" si="19">SUM(G181:H181)</f>
        <v>897667</v>
      </c>
      <c r="J181" s="67">
        <v>8063</v>
      </c>
      <c r="K181" s="67">
        <f>K182+K183</f>
        <v>905730</v>
      </c>
    </row>
    <row r="182" spans="1:13" ht="24">
      <c r="A182" s="23" t="s">
        <v>136</v>
      </c>
      <c r="B182" s="23" t="s">
        <v>137</v>
      </c>
      <c r="C182" s="38">
        <v>697682</v>
      </c>
      <c r="D182" s="38">
        <v>3233</v>
      </c>
      <c r="E182" s="38">
        <f>SUM(C182:D182)</f>
        <v>700915</v>
      </c>
      <c r="F182" s="38">
        <v>290</v>
      </c>
      <c r="G182" s="38">
        <f>SUM(E182:F182)</f>
        <v>701205</v>
      </c>
      <c r="H182" s="38">
        <v>110160</v>
      </c>
      <c r="I182" s="38">
        <f t="shared" si="19"/>
        <v>811365</v>
      </c>
      <c r="J182" s="68">
        <v>206</v>
      </c>
      <c r="K182" s="68">
        <f>I182+J182</f>
        <v>811571</v>
      </c>
      <c r="L182" s="10"/>
    </row>
    <row r="183" spans="1:13" ht="24">
      <c r="A183" s="23" t="s">
        <v>138</v>
      </c>
      <c r="B183" s="23" t="s">
        <v>139</v>
      </c>
      <c r="C183" s="38">
        <v>77700</v>
      </c>
      <c r="D183" s="38">
        <v>2904</v>
      </c>
      <c r="E183" s="38">
        <f>SUM(C183:D183)</f>
        <v>80604</v>
      </c>
      <c r="F183" s="38">
        <v>0</v>
      </c>
      <c r="G183" s="38">
        <f>SUM(E183:F183)</f>
        <v>80604</v>
      </c>
      <c r="H183" s="38">
        <v>5698</v>
      </c>
      <c r="I183" s="38">
        <f t="shared" si="19"/>
        <v>86302</v>
      </c>
      <c r="J183" s="68">
        <v>7857</v>
      </c>
      <c r="K183" s="68">
        <v>94159</v>
      </c>
    </row>
    <row r="184" spans="1:13">
      <c r="A184" s="22" t="s">
        <v>140</v>
      </c>
      <c r="B184" s="22" t="s">
        <v>141</v>
      </c>
      <c r="C184" s="36">
        <v>1988892</v>
      </c>
      <c r="D184" s="36">
        <f>SUM(D185+D188+D197+D205+D206)</f>
        <v>23904</v>
      </c>
      <c r="E184" s="36">
        <f>SUM(C184:D184)</f>
        <v>2012796</v>
      </c>
      <c r="F184" s="36">
        <f>SUM(F185+F188+F197+F205+F206)</f>
        <v>-105336</v>
      </c>
      <c r="G184" s="36">
        <f>SUM(E184:F184)</f>
        <v>1907460</v>
      </c>
      <c r="H184" s="36">
        <f>SUM(H185+H188+H197+H205+H206)</f>
        <v>7062</v>
      </c>
      <c r="I184" s="36">
        <f t="shared" si="19"/>
        <v>1914522</v>
      </c>
      <c r="J184" s="66">
        <v>2889</v>
      </c>
      <c r="K184" s="66">
        <v>1917411</v>
      </c>
      <c r="L184" s="10"/>
    </row>
    <row r="185" spans="1:13" ht="24">
      <c r="A185" s="22" t="s">
        <v>142</v>
      </c>
      <c r="B185" s="22" t="s">
        <v>143</v>
      </c>
      <c r="C185" s="36">
        <v>41092</v>
      </c>
      <c r="D185" s="36">
        <v>-3466</v>
      </c>
      <c r="E185" s="36">
        <f>SUM(C185:D185)</f>
        <v>37626</v>
      </c>
      <c r="F185" s="36">
        <f>SUM(F186:F187)</f>
        <v>0</v>
      </c>
      <c r="G185" s="36">
        <f>SUM(E185:F185)</f>
        <v>37626</v>
      </c>
      <c r="H185" s="36">
        <f>SUM(H186:H187)</f>
        <v>13397</v>
      </c>
      <c r="I185" s="36">
        <f t="shared" si="19"/>
        <v>51023</v>
      </c>
      <c r="J185" s="67">
        <v>106</v>
      </c>
      <c r="K185" s="67">
        <v>51129</v>
      </c>
    </row>
    <row r="186" spans="1:13" ht="24">
      <c r="A186" s="23" t="s">
        <v>144</v>
      </c>
      <c r="B186" s="23" t="s">
        <v>145</v>
      </c>
      <c r="C186" s="38">
        <v>11925</v>
      </c>
      <c r="D186" s="38">
        <v>75</v>
      </c>
      <c r="E186" s="38">
        <v>12000</v>
      </c>
      <c r="F186" s="38">
        <v>0</v>
      </c>
      <c r="G186" s="38">
        <v>12000</v>
      </c>
      <c r="H186" s="38">
        <v>-279</v>
      </c>
      <c r="I186" s="38">
        <f t="shared" si="19"/>
        <v>11721</v>
      </c>
      <c r="J186" s="68">
        <v>266</v>
      </c>
      <c r="K186" s="68">
        <v>11987</v>
      </c>
    </row>
    <row r="187" spans="1:13" ht="24">
      <c r="A187" s="23" t="s">
        <v>146</v>
      </c>
      <c r="B187" s="23" t="s">
        <v>147</v>
      </c>
      <c r="C187" s="38">
        <v>29167</v>
      </c>
      <c r="D187" s="38">
        <v>-3541</v>
      </c>
      <c r="E187" s="38">
        <v>25626</v>
      </c>
      <c r="F187" s="38">
        <v>0</v>
      </c>
      <c r="G187" s="38">
        <v>25626</v>
      </c>
      <c r="H187" s="38">
        <v>13676</v>
      </c>
      <c r="I187" s="38">
        <f>G187+H187</f>
        <v>39302</v>
      </c>
      <c r="J187" s="68">
        <v>-160</v>
      </c>
      <c r="K187" s="68">
        <v>39142</v>
      </c>
    </row>
    <row r="188" spans="1:13">
      <c r="A188" s="22" t="s">
        <v>148</v>
      </c>
      <c r="B188" s="22" t="s">
        <v>149</v>
      </c>
      <c r="C188" s="36">
        <v>1171540</v>
      </c>
      <c r="D188" s="36">
        <f>SUM(D189:D196)</f>
        <v>23072</v>
      </c>
      <c r="E188" s="36">
        <f>SUM(C188:D188)</f>
        <v>1194612</v>
      </c>
      <c r="F188" s="36">
        <f>SUM(F189:F196)</f>
        <v>-107336</v>
      </c>
      <c r="G188" s="36">
        <f>SUM(E188:F188)</f>
        <v>1087276</v>
      </c>
      <c r="H188" s="36">
        <f>SUM(H189:H196)</f>
        <v>-56626</v>
      </c>
      <c r="I188" s="36">
        <f>SUM(G188:H188)</f>
        <v>1030650</v>
      </c>
      <c r="J188" s="67">
        <v>5206</v>
      </c>
      <c r="K188" s="67">
        <v>1035856</v>
      </c>
    </row>
    <row r="189" spans="1:13">
      <c r="A189" s="23" t="s">
        <v>150</v>
      </c>
      <c r="B189" s="23" t="s">
        <v>151</v>
      </c>
      <c r="C189" s="38">
        <v>31176</v>
      </c>
      <c r="D189" s="38">
        <v>0</v>
      </c>
      <c r="E189" s="38">
        <f t="shared" ref="E189:E196" si="20">SUM(C189:D189)</f>
        <v>31176</v>
      </c>
      <c r="F189" s="38">
        <v>0</v>
      </c>
      <c r="G189" s="38">
        <f t="shared" ref="G189:G196" si="21">SUM(E189:F189)</f>
        <v>31176</v>
      </c>
      <c r="H189" s="38">
        <v>480</v>
      </c>
      <c r="I189" s="38">
        <f t="shared" ref="I189:I196" si="22">SUM(G189:H189)</f>
        <v>31656</v>
      </c>
      <c r="J189" s="68">
        <v>-47</v>
      </c>
      <c r="K189" s="68">
        <v>31609</v>
      </c>
    </row>
    <row r="190" spans="1:13">
      <c r="A190" s="23" t="s">
        <v>152</v>
      </c>
      <c r="B190" s="23" t="s">
        <v>153</v>
      </c>
      <c r="C190" s="38">
        <v>245916</v>
      </c>
      <c r="D190" s="38">
        <v>-20</v>
      </c>
      <c r="E190" s="38">
        <f t="shared" si="20"/>
        <v>245896</v>
      </c>
      <c r="F190" s="38">
        <v>0</v>
      </c>
      <c r="G190" s="38">
        <f t="shared" si="21"/>
        <v>245896</v>
      </c>
      <c r="H190" s="38">
        <v>6828</v>
      </c>
      <c r="I190" s="38">
        <f t="shared" si="22"/>
        <v>252724</v>
      </c>
      <c r="J190" s="68">
        <v>3770</v>
      </c>
      <c r="K190" s="68">
        <v>256494</v>
      </c>
    </row>
    <row r="191" spans="1:13" ht="24">
      <c r="A191" s="23" t="s">
        <v>154</v>
      </c>
      <c r="B191" s="23" t="s">
        <v>155</v>
      </c>
      <c r="C191" s="38">
        <v>171702</v>
      </c>
      <c r="D191" s="38">
        <v>-3601</v>
      </c>
      <c r="E191" s="38">
        <f t="shared" si="20"/>
        <v>168101</v>
      </c>
      <c r="F191" s="38">
        <v>0</v>
      </c>
      <c r="G191" s="38">
        <f t="shared" si="21"/>
        <v>168101</v>
      </c>
      <c r="H191" s="38">
        <v>-2863</v>
      </c>
      <c r="I191" s="38">
        <f t="shared" si="22"/>
        <v>165238</v>
      </c>
      <c r="J191" s="68">
        <v>-5367</v>
      </c>
      <c r="K191" s="68">
        <v>159871</v>
      </c>
    </row>
    <row r="192" spans="1:13" ht="36">
      <c r="A192" s="23" t="s">
        <v>156</v>
      </c>
      <c r="B192" s="23" t="s">
        <v>157</v>
      </c>
      <c r="C192" s="38">
        <v>365009</v>
      </c>
      <c r="D192" s="38">
        <v>20826</v>
      </c>
      <c r="E192" s="38">
        <f t="shared" si="20"/>
        <v>385835</v>
      </c>
      <c r="F192" s="38">
        <v>3800</v>
      </c>
      <c r="G192" s="38">
        <f t="shared" si="21"/>
        <v>389635</v>
      </c>
      <c r="H192" s="38">
        <v>-30723</v>
      </c>
      <c r="I192" s="38">
        <f t="shared" si="22"/>
        <v>358912</v>
      </c>
      <c r="J192" s="68">
        <v>2307</v>
      </c>
      <c r="K192" s="68">
        <v>361219</v>
      </c>
    </row>
    <row r="193" spans="1:11">
      <c r="A193" s="23" t="s">
        <v>158</v>
      </c>
      <c r="B193" s="23" t="s">
        <v>159</v>
      </c>
      <c r="C193" s="38">
        <v>19569</v>
      </c>
      <c r="D193" s="38">
        <v>48</v>
      </c>
      <c r="E193" s="38">
        <f t="shared" si="20"/>
        <v>19617</v>
      </c>
      <c r="F193" s="38">
        <v>0</v>
      </c>
      <c r="G193" s="38">
        <f t="shared" si="21"/>
        <v>19617</v>
      </c>
      <c r="H193" s="38">
        <v>-467</v>
      </c>
      <c r="I193" s="38">
        <f t="shared" si="22"/>
        <v>19150</v>
      </c>
      <c r="J193" s="68">
        <v>31</v>
      </c>
      <c r="K193" s="68">
        <v>19181</v>
      </c>
    </row>
    <row r="194" spans="1:11">
      <c r="A194" s="23" t="s">
        <v>160</v>
      </c>
      <c r="B194" s="23" t="s">
        <v>161</v>
      </c>
      <c r="C194" s="38">
        <v>21913</v>
      </c>
      <c r="D194" s="38">
        <v>4490</v>
      </c>
      <c r="E194" s="38">
        <f t="shared" si="20"/>
        <v>26403</v>
      </c>
      <c r="F194" s="38">
        <v>0</v>
      </c>
      <c r="G194" s="38">
        <f t="shared" si="21"/>
        <v>26403</v>
      </c>
      <c r="H194" s="38">
        <v>1820</v>
      </c>
      <c r="I194" s="38">
        <f t="shared" si="22"/>
        <v>28223</v>
      </c>
      <c r="J194" s="68">
        <v>-54</v>
      </c>
      <c r="K194" s="68">
        <v>28169</v>
      </c>
    </row>
    <row r="195" spans="1:11">
      <c r="A195" s="23" t="s">
        <v>162</v>
      </c>
      <c r="B195" s="23" t="s">
        <v>163</v>
      </c>
      <c r="C195" s="38">
        <v>304755</v>
      </c>
      <c r="D195" s="38">
        <v>1329</v>
      </c>
      <c r="E195" s="38">
        <f t="shared" si="20"/>
        <v>306084</v>
      </c>
      <c r="F195" s="38">
        <v>-111136</v>
      </c>
      <c r="G195" s="38">
        <f t="shared" si="21"/>
        <v>194948</v>
      </c>
      <c r="H195" s="38">
        <v>-31701</v>
      </c>
      <c r="I195" s="38">
        <f t="shared" si="22"/>
        <v>163247</v>
      </c>
      <c r="J195" s="68">
        <v>4566</v>
      </c>
      <c r="K195" s="68">
        <v>167813</v>
      </c>
    </row>
    <row r="196" spans="1:11" ht="36">
      <c r="A196" s="23" t="s">
        <v>164</v>
      </c>
      <c r="B196" s="23" t="s">
        <v>165</v>
      </c>
      <c r="C196" s="38">
        <v>11500</v>
      </c>
      <c r="D196" s="38">
        <v>0</v>
      </c>
      <c r="E196" s="38">
        <f t="shared" si="20"/>
        <v>11500</v>
      </c>
      <c r="F196" s="38">
        <v>0</v>
      </c>
      <c r="G196" s="38">
        <f t="shared" si="21"/>
        <v>11500</v>
      </c>
      <c r="H196" s="38">
        <v>0</v>
      </c>
      <c r="I196" s="38">
        <f t="shared" si="22"/>
        <v>11500</v>
      </c>
      <c r="J196" s="68">
        <v>0</v>
      </c>
      <c r="K196" s="68">
        <v>11500</v>
      </c>
    </row>
    <row r="197" spans="1:11" ht="36">
      <c r="A197" s="22" t="s">
        <v>166</v>
      </c>
      <c r="B197" s="22" t="s">
        <v>167</v>
      </c>
      <c r="C197" s="36">
        <v>723767</v>
      </c>
      <c r="D197" s="36">
        <f>SUM(D198:D204)</f>
        <v>4298</v>
      </c>
      <c r="E197" s="36">
        <f>SUM(C197:D197)</f>
        <v>728065</v>
      </c>
      <c r="F197" s="36">
        <f>SUM(F198:F204)</f>
        <v>2000</v>
      </c>
      <c r="G197" s="36">
        <f>SUM(E197:F197)</f>
        <v>730065</v>
      </c>
      <c r="H197" s="36">
        <f>SUM(H198:H204)</f>
        <v>48284</v>
      </c>
      <c r="I197" s="36">
        <f>SUM(G197:H197)</f>
        <v>778349</v>
      </c>
      <c r="J197" s="67">
        <v>1026</v>
      </c>
      <c r="K197" s="67">
        <v>779375</v>
      </c>
    </row>
    <row r="198" spans="1:11">
      <c r="A198" s="23" t="s">
        <v>168</v>
      </c>
      <c r="B198" s="23" t="s">
        <v>169</v>
      </c>
      <c r="C198" s="38">
        <v>123665</v>
      </c>
      <c r="D198" s="38">
        <v>2546</v>
      </c>
      <c r="E198" s="38">
        <f t="shared" ref="E198:E203" si="23">SUM(C198:D198)</f>
        <v>126211</v>
      </c>
      <c r="F198" s="38">
        <v>0</v>
      </c>
      <c r="G198" s="38">
        <f t="shared" ref="G198:G203" si="24">SUM(E198:F198)</f>
        <v>126211</v>
      </c>
      <c r="H198" s="38">
        <v>11862</v>
      </c>
      <c r="I198" s="38">
        <f t="shared" ref="I198:I203" si="25">SUM(G198:H198)</f>
        <v>138073</v>
      </c>
      <c r="J198" s="68">
        <v>4825</v>
      </c>
      <c r="K198" s="68">
        <v>142898</v>
      </c>
    </row>
    <row r="199" spans="1:11">
      <c r="A199" s="23" t="s">
        <v>170</v>
      </c>
      <c r="B199" s="23" t="s">
        <v>171</v>
      </c>
      <c r="C199" s="38">
        <v>275004</v>
      </c>
      <c r="D199" s="38">
        <v>1402</v>
      </c>
      <c r="E199" s="38">
        <f t="shared" si="23"/>
        <v>276406</v>
      </c>
      <c r="F199" s="38">
        <v>0</v>
      </c>
      <c r="G199" s="38">
        <f t="shared" si="24"/>
        <v>276406</v>
      </c>
      <c r="H199" s="38">
        <v>17964</v>
      </c>
      <c r="I199" s="38">
        <f t="shared" si="25"/>
        <v>294370</v>
      </c>
      <c r="J199" s="68">
        <v>-5216</v>
      </c>
      <c r="K199" s="68">
        <v>289154</v>
      </c>
    </row>
    <row r="200" spans="1:11" ht="36">
      <c r="A200" s="23" t="s">
        <v>172</v>
      </c>
      <c r="B200" s="23" t="s">
        <v>173</v>
      </c>
      <c r="C200" s="38">
        <v>4707</v>
      </c>
      <c r="D200" s="38">
        <v>-210</v>
      </c>
      <c r="E200" s="38">
        <f t="shared" si="23"/>
        <v>4497</v>
      </c>
      <c r="F200" s="38">
        <v>2000</v>
      </c>
      <c r="G200" s="38">
        <f t="shared" si="24"/>
        <v>6497</v>
      </c>
      <c r="H200" s="38">
        <v>-142</v>
      </c>
      <c r="I200" s="38">
        <f t="shared" si="25"/>
        <v>6355</v>
      </c>
      <c r="J200" s="68">
        <v>-300</v>
      </c>
      <c r="K200" s="68">
        <v>6055</v>
      </c>
    </row>
    <row r="201" spans="1:11">
      <c r="A201" s="23" t="s">
        <v>174</v>
      </c>
      <c r="B201" s="23" t="s">
        <v>175</v>
      </c>
      <c r="C201" s="38">
        <v>155129</v>
      </c>
      <c r="D201" s="38">
        <v>2608</v>
      </c>
      <c r="E201" s="38">
        <f t="shared" si="23"/>
        <v>157737</v>
      </c>
      <c r="F201" s="38">
        <v>0</v>
      </c>
      <c r="G201" s="38">
        <f t="shared" si="24"/>
        <v>157737</v>
      </c>
      <c r="H201" s="38">
        <v>7002</v>
      </c>
      <c r="I201" s="38">
        <f t="shared" si="25"/>
        <v>164739</v>
      </c>
      <c r="J201" s="68">
        <v>3255</v>
      </c>
      <c r="K201" s="68">
        <v>167994</v>
      </c>
    </row>
    <row r="202" spans="1:11" ht="24">
      <c r="A202" s="23" t="s">
        <v>176</v>
      </c>
      <c r="B202" s="23" t="s">
        <v>177</v>
      </c>
      <c r="C202" s="38">
        <v>120714</v>
      </c>
      <c r="D202" s="38">
        <v>-2696</v>
      </c>
      <c r="E202" s="38">
        <f t="shared" si="23"/>
        <v>118018</v>
      </c>
      <c r="F202" s="38">
        <v>0</v>
      </c>
      <c r="G202" s="38">
        <f t="shared" si="24"/>
        <v>118018</v>
      </c>
      <c r="H202" s="38">
        <v>6735</v>
      </c>
      <c r="I202" s="38">
        <f t="shared" si="25"/>
        <v>124753</v>
      </c>
      <c r="J202" s="68">
        <v>-1839</v>
      </c>
      <c r="K202" s="68">
        <v>122914</v>
      </c>
    </row>
    <row r="203" spans="1:11">
      <c r="A203" s="23" t="s">
        <v>178</v>
      </c>
      <c r="B203" s="23" t="s">
        <v>179</v>
      </c>
      <c r="C203" s="38">
        <v>22829</v>
      </c>
      <c r="D203" s="38">
        <v>100</v>
      </c>
      <c r="E203" s="38">
        <f t="shared" si="23"/>
        <v>22929</v>
      </c>
      <c r="F203" s="38">
        <v>0</v>
      </c>
      <c r="G203" s="38">
        <f t="shared" si="24"/>
        <v>22929</v>
      </c>
      <c r="H203" s="38">
        <v>2028</v>
      </c>
      <c r="I203" s="38">
        <f t="shared" si="25"/>
        <v>24957</v>
      </c>
      <c r="J203" s="68">
        <v>-995</v>
      </c>
      <c r="K203" s="68">
        <v>23962</v>
      </c>
    </row>
    <row r="204" spans="1:11">
      <c r="A204" s="23" t="s">
        <v>180</v>
      </c>
      <c r="B204" s="23" t="s">
        <v>181</v>
      </c>
      <c r="C204" s="38">
        <v>21719</v>
      </c>
      <c r="D204" s="38">
        <v>548</v>
      </c>
      <c r="E204" s="38">
        <f>SUM(C204:D204)</f>
        <v>22267</v>
      </c>
      <c r="F204" s="38">
        <v>0</v>
      </c>
      <c r="G204" s="38">
        <f>SUM(E204:F204)</f>
        <v>22267</v>
      </c>
      <c r="H204" s="38">
        <v>2835</v>
      </c>
      <c r="I204" s="38">
        <f>SUM(G204:H204)</f>
        <v>25102</v>
      </c>
      <c r="J204" s="68">
        <v>1296</v>
      </c>
      <c r="K204" s="68">
        <v>26398</v>
      </c>
    </row>
    <row r="205" spans="1:11">
      <c r="A205" s="22" t="s">
        <v>182</v>
      </c>
      <c r="B205" s="22" t="s">
        <v>183</v>
      </c>
      <c r="C205" s="36">
        <v>7358</v>
      </c>
      <c r="D205" s="36">
        <v>0</v>
      </c>
      <c r="E205" s="36">
        <v>7358</v>
      </c>
      <c r="F205" s="36">
        <v>0</v>
      </c>
      <c r="G205" s="36">
        <v>7358</v>
      </c>
      <c r="H205" s="36">
        <v>36</v>
      </c>
      <c r="I205" s="36">
        <f t="shared" ref="I205:I210" si="26">G205+H205</f>
        <v>7394</v>
      </c>
      <c r="J205" s="67">
        <v>-488</v>
      </c>
      <c r="K205" s="67">
        <v>6906</v>
      </c>
    </row>
    <row r="206" spans="1:11" ht="24">
      <c r="A206" s="22" t="s">
        <v>184</v>
      </c>
      <c r="B206" s="22" t="s">
        <v>185</v>
      </c>
      <c r="C206" s="36">
        <v>45135</v>
      </c>
      <c r="D206" s="36">
        <v>0</v>
      </c>
      <c r="E206" s="36">
        <v>45135</v>
      </c>
      <c r="F206" s="36">
        <v>0</v>
      </c>
      <c r="G206" s="36">
        <v>45135</v>
      </c>
      <c r="H206" s="36">
        <f>H207</f>
        <v>1971</v>
      </c>
      <c r="I206" s="36">
        <f t="shared" si="26"/>
        <v>47106</v>
      </c>
      <c r="J206" s="67">
        <v>-2961</v>
      </c>
      <c r="K206" s="67">
        <v>44145</v>
      </c>
    </row>
    <row r="207" spans="1:11">
      <c r="A207" s="23" t="s">
        <v>186</v>
      </c>
      <c r="B207" s="23" t="s">
        <v>187</v>
      </c>
      <c r="C207" s="38">
        <v>45135</v>
      </c>
      <c r="D207" s="38">
        <v>0</v>
      </c>
      <c r="E207" s="38">
        <v>45135</v>
      </c>
      <c r="F207" s="38">
        <v>0</v>
      </c>
      <c r="G207" s="38">
        <v>45135</v>
      </c>
      <c r="H207" s="38">
        <v>1971</v>
      </c>
      <c r="I207" s="38">
        <f t="shared" si="26"/>
        <v>47106</v>
      </c>
      <c r="J207" s="68">
        <v>-2961</v>
      </c>
      <c r="K207" s="68">
        <v>44145</v>
      </c>
    </row>
    <row r="208" spans="1:11">
      <c r="A208" s="22" t="s">
        <v>188</v>
      </c>
      <c r="B208" s="22" t="s">
        <v>189</v>
      </c>
      <c r="C208" s="36">
        <v>189835</v>
      </c>
      <c r="D208" s="36">
        <v>0</v>
      </c>
      <c r="E208" s="36">
        <v>189835</v>
      </c>
      <c r="F208" s="36">
        <v>0</v>
      </c>
      <c r="G208" s="36">
        <v>189835</v>
      </c>
      <c r="H208" s="36">
        <f>H209</f>
        <v>3225</v>
      </c>
      <c r="I208" s="36">
        <f t="shared" si="26"/>
        <v>193060</v>
      </c>
      <c r="J208" s="66">
        <v>-3389</v>
      </c>
      <c r="K208" s="66">
        <v>189671</v>
      </c>
    </row>
    <row r="209" spans="1:11" ht="36">
      <c r="A209" s="22" t="s">
        <v>190</v>
      </c>
      <c r="B209" s="22" t="s">
        <v>191</v>
      </c>
      <c r="C209" s="36">
        <v>189835</v>
      </c>
      <c r="D209" s="36">
        <v>0</v>
      </c>
      <c r="E209" s="36">
        <v>189835</v>
      </c>
      <c r="F209" s="36">
        <v>0</v>
      </c>
      <c r="G209" s="36">
        <v>189835</v>
      </c>
      <c r="H209" s="36">
        <f>H210</f>
        <v>3225</v>
      </c>
      <c r="I209" s="36">
        <f t="shared" si="26"/>
        <v>193060</v>
      </c>
      <c r="J209" s="67">
        <v>-3389</v>
      </c>
      <c r="K209" s="67">
        <v>189671</v>
      </c>
    </row>
    <row r="210" spans="1:11" ht="36">
      <c r="A210" s="23" t="s">
        <v>192</v>
      </c>
      <c r="B210" s="23" t="s">
        <v>193</v>
      </c>
      <c r="C210" s="38">
        <v>189835</v>
      </c>
      <c r="D210" s="38">
        <v>0</v>
      </c>
      <c r="E210" s="38">
        <v>189835</v>
      </c>
      <c r="F210" s="38">
        <v>0</v>
      </c>
      <c r="G210" s="38">
        <v>189835</v>
      </c>
      <c r="H210" s="38">
        <v>3225</v>
      </c>
      <c r="I210" s="38">
        <f t="shared" si="26"/>
        <v>193060</v>
      </c>
      <c r="J210" s="68">
        <v>-3389</v>
      </c>
      <c r="K210" s="68">
        <v>189671</v>
      </c>
    </row>
    <row r="211" spans="1:11">
      <c r="A211" s="22" t="s">
        <v>194</v>
      </c>
      <c r="B211" s="22" t="s">
        <v>195</v>
      </c>
      <c r="C211" s="36">
        <v>400</v>
      </c>
      <c r="D211" s="36">
        <v>0</v>
      </c>
      <c r="E211" s="36">
        <v>400</v>
      </c>
      <c r="F211" s="36">
        <v>0</v>
      </c>
      <c r="G211" s="36">
        <v>400</v>
      </c>
      <c r="H211" s="36">
        <v>0</v>
      </c>
      <c r="I211" s="36">
        <v>400</v>
      </c>
      <c r="J211" s="66">
        <v>0</v>
      </c>
      <c r="K211" s="66">
        <v>400</v>
      </c>
    </row>
    <row r="212" spans="1:11">
      <c r="A212" s="22" t="s">
        <v>196</v>
      </c>
      <c r="B212" s="22" t="s">
        <v>197</v>
      </c>
      <c r="C212" s="36">
        <v>400</v>
      </c>
      <c r="D212" s="36">
        <v>0</v>
      </c>
      <c r="E212" s="36">
        <v>400</v>
      </c>
      <c r="F212" s="36">
        <v>0</v>
      </c>
      <c r="G212" s="36">
        <v>400</v>
      </c>
      <c r="H212" s="36">
        <v>0</v>
      </c>
      <c r="I212" s="36">
        <v>400</v>
      </c>
      <c r="J212" s="67">
        <v>0</v>
      </c>
      <c r="K212" s="67">
        <v>400</v>
      </c>
    </row>
    <row r="213" spans="1:11" ht="24">
      <c r="A213" s="23" t="s">
        <v>198</v>
      </c>
      <c r="B213" s="23" t="s">
        <v>199</v>
      </c>
      <c r="C213" s="38">
        <v>400</v>
      </c>
      <c r="D213" s="38">
        <v>0</v>
      </c>
      <c r="E213" s="38">
        <v>400</v>
      </c>
      <c r="F213" s="38">
        <v>0</v>
      </c>
      <c r="G213" s="38">
        <v>400</v>
      </c>
      <c r="H213" s="38">
        <v>0</v>
      </c>
      <c r="I213" s="38">
        <v>400</v>
      </c>
      <c r="J213" s="68">
        <v>0</v>
      </c>
      <c r="K213" s="68">
        <v>400</v>
      </c>
    </row>
    <row r="214" spans="1:11">
      <c r="A214" s="22" t="s">
        <v>200</v>
      </c>
      <c r="B214" s="22" t="s">
        <v>201</v>
      </c>
      <c r="C214" s="36">
        <v>254964</v>
      </c>
      <c r="D214" s="36">
        <f>SUM(D215+D219)</f>
        <v>-511</v>
      </c>
      <c r="E214" s="36">
        <f>SUM(C214:D214)</f>
        <v>254453</v>
      </c>
      <c r="F214" s="36">
        <f>SUM(F215+F219)</f>
        <v>6785</v>
      </c>
      <c r="G214" s="36">
        <f>SUM(E214:F214)</f>
        <v>261238</v>
      </c>
      <c r="H214" s="36">
        <f>SUM(H215+H219)</f>
        <v>88510</v>
      </c>
      <c r="I214" s="36">
        <f>SUM(G214:H214)</f>
        <v>349748</v>
      </c>
      <c r="J214" s="66">
        <v>50412</v>
      </c>
      <c r="K214" s="66">
        <v>400160</v>
      </c>
    </row>
    <row r="215" spans="1:11">
      <c r="A215" s="22" t="s">
        <v>202</v>
      </c>
      <c r="B215" s="22" t="s">
        <v>203</v>
      </c>
      <c r="C215" s="36">
        <v>29383</v>
      </c>
      <c r="D215" s="36">
        <f>SUM(D216:D218)</f>
        <v>-9381</v>
      </c>
      <c r="E215" s="36">
        <f t="shared" ref="E215:E224" si="27">SUM(C215:D215)</f>
        <v>20002</v>
      </c>
      <c r="F215" s="36">
        <f>SUM(F216:F218)</f>
        <v>0</v>
      </c>
      <c r="G215" s="36">
        <f t="shared" ref="G215:G224" si="28">SUM(E215:F215)</f>
        <v>20002</v>
      </c>
      <c r="H215" s="36">
        <f>SUM(H216:H218)</f>
        <v>-3334</v>
      </c>
      <c r="I215" s="36">
        <f t="shared" ref="I215:I224" si="29">SUM(G215:H215)</f>
        <v>16668</v>
      </c>
      <c r="J215" s="67">
        <v>-1528</v>
      </c>
      <c r="K215" s="67">
        <v>15140</v>
      </c>
    </row>
    <row r="216" spans="1:11">
      <c r="A216" s="23" t="s">
        <v>204</v>
      </c>
      <c r="B216" s="23" t="s">
        <v>205</v>
      </c>
      <c r="C216" s="38">
        <v>11500</v>
      </c>
      <c r="D216" s="38">
        <v>0</v>
      </c>
      <c r="E216" s="38">
        <f t="shared" si="27"/>
        <v>11500</v>
      </c>
      <c r="F216" s="38">
        <v>0</v>
      </c>
      <c r="G216" s="38">
        <f t="shared" si="28"/>
        <v>11500</v>
      </c>
      <c r="H216" s="38">
        <v>-3093</v>
      </c>
      <c r="I216" s="38">
        <f t="shared" si="29"/>
        <v>8407</v>
      </c>
      <c r="J216" s="68">
        <v>-908</v>
      </c>
      <c r="K216" s="68">
        <v>7499</v>
      </c>
    </row>
    <row r="217" spans="1:11" ht="24">
      <c r="A217" s="23" t="s">
        <v>206</v>
      </c>
      <c r="B217" s="23" t="s">
        <v>207</v>
      </c>
      <c r="C217" s="38">
        <v>2383</v>
      </c>
      <c r="D217" s="38">
        <v>-31</v>
      </c>
      <c r="E217" s="38">
        <f t="shared" si="27"/>
        <v>2352</v>
      </c>
      <c r="F217" s="38">
        <v>0</v>
      </c>
      <c r="G217" s="38">
        <f t="shared" si="28"/>
        <v>2352</v>
      </c>
      <c r="H217" s="38">
        <v>-321</v>
      </c>
      <c r="I217" s="38">
        <f t="shared" si="29"/>
        <v>2031</v>
      </c>
      <c r="J217" s="68">
        <v>347</v>
      </c>
      <c r="K217" s="68">
        <v>2378</v>
      </c>
    </row>
    <row r="218" spans="1:11">
      <c r="A218" s="23" t="s">
        <v>208</v>
      </c>
      <c r="B218" s="23" t="s">
        <v>209</v>
      </c>
      <c r="C218" s="38">
        <v>15500</v>
      </c>
      <c r="D218" s="38">
        <v>-9350</v>
      </c>
      <c r="E218" s="38">
        <f t="shared" si="27"/>
        <v>6150</v>
      </c>
      <c r="F218" s="38">
        <v>0</v>
      </c>
      <c r="G218" s="38">
        <f t="shared" si="28"/>
        <v>6150</v>
      </c>
      <c r="H218" s="38">
        <v>80</v>
      </c>
      <c r="I218" s="38">
        <f t="shared" si="29"/>
        <v>6230</v>
      </c>
      <c r="J218" s="68">
        <v>-967</v>
      </c>
      <c r="K218" s="68">
        <v>5263</v>
      </c>
    </row>
    <row r="219" spans="1:11">
      <c r="A219" s="22" t="s">
        <v>210</v>
      </c>
      <c r="B219" s="22" t="s">
        <v>211</v>
      </c>
      <c r="C219" s="36">
        <v>225581</v>
      </c>
      <c r="D219" s="36">
        <f>SUM(D220:D224)</f>
        <v>8870</v>
      </c>
      <c r="E219" s="36">
        <f t="shared" si="27"/>
        <v>234451</v>
      </c>
      <c r="F219" s="36">
        <f>SUM(F220:F224)</f>
        <v>6785</v>
      </c>
      <c r="G219" s="36">
        <f t="shared" si="28"/>
        <v>241236</v>
      </c>
      <c r="H219" s="36">
        <f>SUM(H220:H224)</f>
        <v>91844</v>
      </c>
      <c r="I219" s="36">
        <f t="shared" si="29"/>
        <v>333080</v>
      </c>
      <c r="J219" s="67">
        <v>51940</v>
      </c>
      <c r="K219" s="67">
        <v>385020</v>
      </c>
    </row>
    <row r="220" spans="1:11">
      <c r="A220" s="23" t="s">
        <v>212</v>
      </c>
      <c r="B220" s="23">
        <v>5210</v>
      </c>
      <c r="C220" s="38">
        <v>42580</v>
      </c>
      <c r="D220" s="38">
        <v>-6200</v>
      </c>
      <c r="E220" s="38">
        <f t="shared" si="27"/>
        <v>36380</v>
      </c>
      <c r="F220" s="38">
        <v>10585</v>
      </c>
      <c r="G220" s="38">
        <f t="shared" si="28"/>
        <v>46965</v>
      </c>
      <c r="H220" s="38">
        <v>9234</v>
      </c>
      <c r="I220" s="38">
        <f t="shared" si="29"/>
        <v>56199</v>
      </c>
      <c r="J220" s="68">
        <v>0</v>
      </c>
      <c r="K220" s="68">
        <v>56199</v>
      </c>
    </row>
    <row r="221" spans="1:11">
      <c r="A221" s="23" t="s">
        <v>213</v>
      </c>
      <c r="B221" s="23" t="s">
        <v>214</v>
      </c>
      <c r="C221" s="38">
        <v>89129</v>
      </c>
      <c r="D221" s="38">
        <v>-6869</v>
      </c>
      <c r="E221" s="38">
        <f t="shared" si="27"/>
        <v>82260</v>
      </c>
      <c r="F221" s="38">
        <v>-3800</v>
      </c>
      <c r="G221" s="38">
        <f t="shared" si="28"/>
        <v>78460</v>
      </c>
      <c r="H221" s="38">
        <v>5752</v>
      </c>
      <c r="I221" s="38">
        <f t="shared" si="29"/>
        <v>84212</v>
      </c>
      <c r="J221" s="68">
        <v>2653</v>
      </c>
      <c r="K221" s="68">
        <v>86865</v>
      </c>
    </row>
    <row r="222" spans="1:11" ht="24">
      <c r="A222" s="23" t="s">
        <v>215</v>
      </c>
      <c r="B222" s="23" t="s">
        <v>216</v>
      </c>
      <c r="C222" s="38">
        <v>47482</v>
      </c>
      <c r="D222" s="38">
        <v>39601</v>
      </c>
      <c r="E222" s="38">
        <f t="shared" si="27"/>
        <v>87083</v>
      </c>
      <c r="F222" s="38">
        <v>0</v>
      </c>
      <c r="G222" s="38">
        <f t="shared" si="28"/>
        <v>87083</v>
      </c>
      <c r="H222" s="38">
        <v>81165</v>
      </c>
      <c r="I222" s="38">
        <f t="shared" si="29"/>
        <v>168248</v>
      </c>
      <c r="J222" s="68">
        <v>49287</v>
      </c>
      <c r="K222" s="68">
        <v>217535</v>
      </c>
    </row>
    <row r="223" spans="1:11">
      <c r="A223" s="23" t="s">
        <v>217</v>
      </c>
      <c r="B223" s="23" t="s">
        <v>218</v>
      </c>
      <c r="C223" s="38">
        <v>43760</v>
      </c>
      <c r="D223" s="38">
        <v>-17096</v>
      </c>
      <c r="E223" s="38">
        <f t="shared" si="27"/>
        <v>26664</v>
      </c>
      <c r="F223" s="38">
        <v>0</v>
      </c>
      <c r="G223" s="38">
        <f t="shared" si="28"/>
        <v>26664</v>
      </c>
      <c r="H223" s="38">
        <v>-3450</v>
      </c>
      <c r="I223" s="38">
        <f t="shared" si="29"/>
        <v>23214</v>
      </c>
      <c r="J223" s="68">
        <v>0</v>
      </c>
      <c r="K223" s="68">
        <v>23214</v>
      </c>
    </row>
    <row r="224" spans="1:11">
      <c r="A224" s="23" t="s">
        <v>219</v>
      </c>
      <c r="B224" s="23" t="s">
        <v>220</v>
      </c>
      <c r="C224" s="38">
        <v>2630</v>
      </c>
      <c r="D224" s="38">
        <v>-566</v>
      </c>
      <c r="E224" s="38">
        <f t="shared" si="27"/>
        <v>2064</v>
      </c>
      <c r="F224" s="38">
        <v>0</v>
      </c>
      <c r="G224" s="38">
        <f t="shared" si="28"/>
        <v>2064</v>
      </c>
      <c r="H224" s="38">
        <v>-857</v>
      </c>
      <c r="I224" s="38">
        <f t="shared" si="29"/>
        <v>1207</v>
      </c>
      <c r="J224" s="68">
        <v>0</v>
      </c>
      <c r="K224" s="68">
        <v>1207</v>
      </c>
    </row>
    <row r="225" spans="1:11">
      <c r="A225" s="22" t="s">
        <v>221</v>
      </c>
      <c r="B225" s="22" t="s">
        <v>222</v>
      </c>
      <c r="C225" s="36">
        <v>313810</v>
      </c>
      <c r="D225" s="36">
        <f>SUM(D226+D232+D235)</f>
        <v>-550</v>
      </c>
      <c r="E225" s="36">
        <f>SUM(C225:D225)</f>
        <v>313260</v>
      </c>
      <c r="F225" s="36">
        <f>SUM(F226+F232+F235)</f>
        <v>700</v>
      </c>
      <c r="G225" s="36">
        <f>SUM(E225:F225)</f>
        <v>313960</v>
      </c>
      <c r="H225" s="36">
        <f>SUM(H226+H232+H235)</f>
        <v>1240</v>
      </c>
      <c r="I225" s="36">
        <f>SUM(G225:H225)</f>
        <v>315200</v>
      </c>
      <c r="J225" s="66">
        <v>-139</v>
      </c>
      <c r="K225" s="66">
        <v>315061</v>
      </c>
    </row>
    <row r="226" spans="1:11">
      <c r="A226" s="22" t="s">
        <v>223</v>
      </c>
      <c r="B226" s="22" t="s">
        <v>224</v>
      </c>
      <c r="C226" s="36">
        <v>199600</v>
      </c>
      <c r="D226" s="36">
        <f>D228</f>
        <v>0</v>
      </c>
      <c r="E226" s="36">
        <f>SUM(C226:D226)</f>
        <v>199600</v>
      </c>
      <c r="F226" s="36">
        <f>F228</f>
        <v>700</v>
      </c>
      <c r="G226" s="36">
        <f>SUM(E226:F226)</f>
        <v>200300</v>
      </c>
      <c r="H226" s="36">
        <f>SUM(H227:H231)</f>
        <v>2330</v>
      </c>
      <c r="I226" s="36">
        <f>SUM(G226:H226)</f>
        <v>202630</v>
      </c>
      <c r="J226" s="67">
        <v>810</v>
      </c>
      <c r="K226" s="67">
        <v>203440</v>
      </c>
    </row>
    <row r="227" spans="1:11" ht="24">
      <c r="A227" s="23" t="s">
        <v>225</v>
      </c>
      <c r="B227" s="23" t="s">
        <v>226</v>
      </c>
      <c r="C227" s="38">
        <v>24000</v>
      </c>
      <c r="D227" s="38">
        <v>0</v>
      </c>
      <c r="E227" s="38">
        <v>24000</v>
      </c>
      <c r="F227" s="38">
        <v>0</v>
      </c>
      <c r="G227" s="38">
        <v>24000</v>
      </c>
      <c r="H227" s="38">
        <v>0</v>
      </c>
      <c r="I227" s="38">
        <v>24000</v>
      </c>
      <c r="J227" s="68">
        <v>0</v>
      </c>
      <c r="K227" s="68">
        <v>24000</v>
      </c>
    </row>
    <row r="228" spans="1:11">
      <c r="A228" s="23" t="s">
        <v>227</v>
      </c>
      <c r="B228" s="23" t="s">
        <v>228</v>
      </c>
      <c r="C228" s="38">
        <v>81130</v>
      </c>
      <c r="D228" s="38">
        <v>0</v>
      </c>
      <c r="E228" s="38">
        <f>SUM(C228:D228)</f>
        <v>81130</v>
      </c>
      <c r="F228" s="38">
        <v>700</v>
      </c>
      <c r="G228" s="38">
        <f>SUM(E228:F228)</f>
        <v>81830</v>
      </c>
      <c r="H228" s="38">
        <v>2100</v>
      </c>
      <c r="I228" s="38">
        <f>SUM(G228:H228)</f>
        <v>83930</v>
      </c>
      <c r="J228" s="68">
        <v>-170</v>
      </c>
      <c r="K228" s="68">
        <v>83760</v>
      </c>
    </row>
    <row r="229" spans="1:11" ht="24">
      <c r="A229" s="23" t="s">
        <v>229</v>
      </c>
      <c r="B229" s="23" t="s">
        <v>230</v>
      </c>
      <c r="C229" s="38">
        <v>48000</v>
      </c>
      <c r="D229" s="38">
        <v>0</v>
      </c>
      <c r="E229" s="38">
        <v>48000</v>
      </c>
      <c r="F229" s="38">
        <v>0</v>
      </c>
      <c r="G229" s="38">
        <v>48000</v>
      </c>
      <c r="H229" s="38">
        <v>0</v>
      </c>
      <c r="I229" s="38">
        <v>48000</v>
      </c>
      <c r="J229" s="68">
        <v>0</v>
      </c>
      <c r="K229" s="68">
        <v>48000</v>
      </c>
    </row>
    <row r="230" spans="1:11">
      <c r="A230" s="23" t="s">
        <v>231</v>
      </c>
      <c r="B230" s="23" t="s">
        <v>232</v>
      </c>
      <c r="C230" s="38">
        <v>35000</v>
      </c>
      <c r="D230" s="38">
        <v>0</v>
      </c>
      <c r="E230" s="38">
        <v>35000</v>
      </c>
      <c r="F230" s="38">
        <v>0</v>
      </c>
      <c r="G230" s="38">
        <v>35000</v>
      </c>
      <c r="H230" s="38">
        <v>0</v>
      </c>
      <c r="I230" s="38">
        <v>35000</v>
      </c>
      <c r="J230" s="68">
        <v>0</v>
      </c>
      <c r="K230" s="68">
        <v>35000</v>
      </c>
    </row>
    <row r="231" spans="1:11">
      <c r="A231" s="23" t="s">
        <v>233</v>
      </c>
      <c r="B231" s="23" t="s">
        <v>234</v>
      </c>
      <c r="C231" s="38">
        <v>11470</v>
      </c>
      <c r="D231" s="38">
        <v>0</v>
      </c>
      <c r="E231" s="38">
        <v>11470</v>
      </c>
      <c r="F231" s="38">
        <v>0</v>
      </c>
      <c r="G231" s="38">
        <v>11470</v>
      </c>
      <c r="H231" s="38">
        <v>230</v>
      </c>
      <c r="I231" s="38">
        <f>G231+H231</f>
        <v>11700</v>
      </c>
      <c r="J231" s="68">
        <v>980</v>
      </c>
      <c r="K231" s="68">
        <v>12680</v>
      </c>
    </row>
    <row r="232" spans="1:11">
      <c r="A232" s="22" t="s">
        <v>235</v>
      </c>
      <c r="B232" s="22" t="s">
        <v>236</v>
      </c>
      <c r="C232" s="36">
        <v>8400</v>
      </c>
      <c r="D232" s="36">
        <v>0</v>
      </c>
      <c r="E232" s="36">
        <v>8400</v>
      </c>
      <c r="F232" s="36">
        <v>0</v>
      </c>
      <c r="G232" s="36">
        <v>8400</v>
      </c>
      <c r="H232" s="36">
        <v>0</v>
      </c>
      <c r="I232" s="36">
        <v>8400</v>
      </c>
      <c r="J232" s="67">
        <v>-600</v>
      </c>
      <c r="K232" s="67">
        <v>7800</v>
      </c>
    </row>
    <row r="233" spans="1:11">
      <c r="A233" s="23" t="s">
        <v>237</v>
      </c>
      <c r="B233" s="23" t="s">
        <v>238</v>
      </c>
      <c r="C233" s="38">
        <v>600</v>
      </c>
      <c r="D233" s="38">
        <v>0</v>
      </c>
      <c r="E233" s="38">
        <v>600</v>
      </c>
      <c r="F233" s="38">
        <v>0</v>
      </c>
      <c r="G233" s="38">
        <v>600</v>
      </c>
      <c r="H233" s="38">
        <v>0</v>
      </c>
      <c r="I233" s="38">
        <v>600</v>
      </c>
      <c r="J233" s="68">
        <v>-600</v>
      </c>
      <c r="K233" s="68">
        <v>0</v>
      </c>
    </row>
    <row r="234" spans="1:11">
      <c r="A234" s="23" t="s">
        <v>239</v>
      </c>
      <c r="B234" s="23" t="s">
        <v>240</v>
      </c>
      <c r="C234" s="38">
        <v>7800</v>
      </c>
      <c r="D234" s="38">
        <v>0</v>
      </c>
      <c r="E234" s="38">
        <v>7800</v>
      </c>
      <c r="F234" s="38">
        <v>0</v>
      </c>
      <c r="G234" s="38">
        <v>7800</v>
      </c>
      <c r="H234" s="38">
        <v>0</v>
      </c>
      <c r="I234" s="38">
        <v>7800</v>
      </c>
      <c r="J234" s="68">
        <v>0</v>
      </c>
      <c r="K234" s="68">
        <v>7800</v>
      </c>
    </row>
    <row r="235" spans="1:11" ht="24">
      <c r="A235" s="22" t="s">
        <v>241</v>
      </c>
      <c r="B235" s="22" t="s">
        <v>242</v>
      </c>
      <c r="C235" s="36">
        <v>105810</v>
      </c>
      <c r="D235" s="36">
        <v>-550</v>
      </c>
      <c r="E235" s="36">
        <v>105260</v>
      </c>
      <c r="F235" s="36">
        <f>SUM(F236:F237)</f>
        <v>0</v>
      </c>
      <c r="G235" s="36">
        <v>105260</v>
      </c>
      <c r="H235" s="36">
        <f>SUM(H236:H237)</f>
        <v>-1090</v>
      </c>
      <c r="I235" s="36">
        <f>SUM(G235:H235)</f>
        <v>104170</v>
      </c>
      <c r="J235" s="67">
        <v>-349</v>
      </c>
      <c r="K235" s="67">
        <v>103821</v>
      </c>
    </row>
    <row r="236" spans="1:11" ht="24">
      <c r="A236" s="23" t="s">
        <v>243</v>
      </c>
      <c r="B236" s="23" t="s">
        <v>244</v>
      </c>
      <c r="C236" s="38">
        <v>79835</v>
      </c>
      <c r="D236" s="38">
        <v>-450</v>
      </c>
      <c r="E236" s="38">
        <v>79385</v>
      </c>
      <c r="F236" s="38">
        <v>0</v>
      </c>
      <c r="G236" s="38">
        <v>79385</v>
      </c>
      <c r="H236" s="38">
        <v>0</v>
      </c>
      <c r="I236" s="38">
        <v>79385</v>
      </c>
      <c r="J236" s="68">
        <v>0</v>
      </c>
      <c r="K236" s="68">
        <v>79385</v>
      </c>
    </row>
    <row r="237" spans="1:11" ht="24">
      <c r="A237" s="23" t="s">
        <v>245</v>
      </c>
      <c r="B237" s="23" t="s">
        <v>246</v>
      </c>
      <c r="C237" s="38">
        <v>25975</v>
      </c>
      <c r="D237" s="38">
        <v>-100</v>
      </c>
      <c r="E237" s="38">
        <v>25875</v>
      </c>
      <c r="F237" s="38">
        <v>0</v>
      </c>
      <c r="G237" s="38">
        <v>25875</v>
      </c>
      <c r="H237" s="38">
        <v>-1090</v>
      </c>
      <c r="I237" s="38">
        <f>SUM(G237:H237)</f>
        <v>24785</v>
      </c>
      <c r="J237" s="68">
        <v>-349</v>
      </c>
      <c r="K237" s="68">
        <v>24436</v>
      </c>
    </row>
    <row r="238" spans="1:11" ht="24">
      <c r="A238" s="22" t="s">
        <v>247</v>
      </c>
      <c r="B238" s="22" t="s">
        <v>248</v>
      </c>
      <c r="C238" s="36">
        <v>174515</v>
      </c>
      <c r="D238" s="36">
        <v>0</v>
      </c>
      <c r="E238" s="36">
        <v>174515</v>
      </c>
      <c r="F238" s="36">
        <v>0</v>
      </c>
      <c r="G238" s="36">
        <v>174515</v>
      </c>
      <c r="H238" s="36">
        <v>0</v>
      </c>
      <c r="I238" s="36">
        <v>174515</v>
      </c>
      <c r="J238" s="66">
        <v>20666</v>
      </c>
      <c r="K238" s="66">
        <v>195181</v>
      </c>
    </row>
    <row r="239" spans="1:11" ht="24">
      <c r="A239" s="22" t="s">
        <v>249</v>
      </c>
      <c r="B239" s="22" t="s">
        <v>250</v>
      </c>
      <c r="C239" s="36">
        <v>74589</v>
      </c>
      <c r="D239" s="36">
        <v>0</v>
      </c>
      <c r="E239" s="36">
        <v>74589</v>
      </c>
      <c r="F239" s="36">
        <v>0</v>
      </c>
      <c r="G239" s="36">
        <v>74589</v>
      </c>
      <c r="H239" s="36">
        <v>0</v>
      </c>
      <c r="I239" s="36">
        <v>74589</v>
      </c>
      <c r="J239" s="67">
        <v>20666</v>
      </c>
      <c r="K239" s="67">
        <v>95255</v>
      </c>
    </row>
    <row r="240" spans="1:11">
      <c r="A240" s="23" t="s">
        <v>251</v>
      </c>
      <c r="B240" s="23" t="s">
        <v>252</v>
      </c>
      <c r="C240" s="38">
        <v>71944</v>
      </c>
      <c r="D240" s="38">
        <v>0</v>
      </c>
      <c r="E240" s="38">
        <v>71944</v>
      </c>
      <c r="F240" s="38">
        <v>0</v>
      </c>
      <c r="G240" s="38">
        <v>71944</v>
      </c>
      <c r="H240" s="38">
        <v>0</v>
      </c>
      <c r="I240" s="38">
        <v>71944</v>
      </c>
      <c r="J240" s="68">
        <v>20000</v>
      </c>
      <c r="K240" s="68">
        <v>91944</v>
      </c>
    </row>
    <row r="241" spans="1:11" ht="24">
      <c r="A241" s="23" t="s">
        <v>253</v>
      </c>
      <c r="B241" s="23" t="s">
        <v>254</v>
      </c>
      <c r="C241" s="38">
        <v>1145</v>
      </c>
      <c r="D241" s="38">
        <v>0</v>
      </c>
      <c r="E241" s="38">
        <v>1145</v>
      </c>
      <c r="F241" s="38">
        <v>0</v>
      </c>
      <c r="G241" s="38">
        <v>1145</v>
      </c>
      <c r="H241" s="38">
        <v>0</v>
      </c>
      <c r="I241" s="38">
        <v>1145</v>
      </c>
      <c r="J241" s="68">
        <v>666</v>
      </c>
      <c r="K241" s="68">
        <v>1811</v>
      </c>
    </row>
    <row r="242" spans="1:11" ht="48">
      <c r="A242" s="23" t="s">
        <v>255</v>
      </c>
      <c r="B242" s="23" t="s">
        <v>256</v>
      </c>
      <c r="C242" s="38">
        <v>1500</v>
      </c>
      <c r="D242" s="38">
        <v>0</v>
      </c>
      <c r="E242" s="38">
        <v>1500</v>
      </c>
      <c r="F242" s="38">
        <v>0</v>
      </c>
      <c r="G242" s="38">
        <v>1500</v>
      </c>
      <c r="H242" s="38">
        <v>0</v>
      </c>
      <c r="I242" s="38">
        <v>1500</v>
      </c>
      <c r="J242" s="68">
        <v>0</v>
      </c>
      <c r="K242" s="68">
        <v>1500</v>
      </c>
    </row>
    <row r="243" spans="1:11" ht="24">
      <c r="A243" s="22" t="s">
        <v>257</v>
      </c>
      <c r="B243" s="22" t="s">
        <v>258</v>
      </c>
      <c r="C243" s="36">
        <v>39</v>
      </c>
      <c r="D243" s="36">
        <v>0</v>
      </c>
      <c r="E243" s="36">
        <v>39</v>
      </c>
      <c r="F243" s="36">
        <v>0</v>
      </c>
      <c r="G243" s="36">
        <v>39</v>
      </c>
      <c r="H243" s="36">
        <v>0</v>
      </c>
      <c r="I243" s="36">
        <v>39</v>
      </c>
      <c r="J243" s="67">
        <v>0</v>
      </c>
      <c r="K243" s="67">
        <v>39</v>
      </c>
    </row>
    <row r="244" spans="1:11" ht="60">
      <c r="A244" s="23" t="s">
        <v>259</v>
      </c>
      <c r="B244" s="23" t="s">
        <v>260</v>
      </c>
      <c r="C244" s="38">
        <v>39</v>
      </c>
      <c r="D244" s="38">
        <v>0</v>
      </c>
      <c r="E244" s="38">
        <v>39</v>
      </c>
      <c r="F244" s="38">
        <v>0</v>
      </c>
      <c r="G244" s="38">
        <v>39</v>
      </c>
      <c r="H244" s="38">
        <v>0</v>
      </c>
      <c r="I244" s="38">
        <v>39</v>
      </c>
      <c r="J244" s="68">
        <v>0</v>
      </c>
      <c r="K244" s="68">
        <v>39</v>
      </c>
    </row>
    <row r="245" spans="1:11">
      <c r="A245" s="22" t="s">
        <v>261</v>
      </c>
      <c r="B245" s="22" t="s">
        <v>262</v>
      </c>
      <c r="C245" s="36">
        <v>99887</v>
      </c>
      <c r="D245" s="36">
        <v>0</v>
      </c>
      <c r="E245" s="36">
        <v>99887</v>
      </c>
      <c r="F245" s="36">
        <v>0</v>
      </c>
      <c r="G245" s="36">
        <v>99887</v>
      </c>
      <c r="H245" s="36">
        <v>0</v>
      </c>
      <c r="I245" s="36">
        <v>99887</v>
      </c>
      <c r="J245" s="67">
        <v>0</v>
      </c>
      <c r="K245" s="67">
        <v>99887</v>
      </c>
    </row>
    <row r="246" spans="1:11">
      <c r="A246" s="23" t="s">
        <v>263</v>
      </c>
      <c r="B246" s="23" t="s">
        <v>264</v>
      </c>
      <c r="C246" s="38">
        <v>99887</v>
      </c>
      <c r="D246" s="38">
        <v>0</v>
      </c>
      <c r="E246" s="38">
        <v>99887</v>
      </c>
      <c r="F246" s="38">
        <v>0</v>
      </c>
      <c r="G246" s="38">
        <v>99887</v>
      </c>
      <c r="H246" s="38">
        <v>0</v>
      </c>
      <c r="I246" s="38">
        <v>99887</v>
      </c>
      <c r="J246" s="68">
        <v>0</v>
      </c>
      <c r="K246" s="68">
        <v>99887</v>
      </c>
    </row>
    <row r="247" spans="1:11">
      <c r="A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>
      <c r="A248" s="45" t="s">
        <v>265</v>
      </c>
      <c r="B248" s="22" t="s">
        <v>7</v>
      </c>
      <c r="C248" s="36">
        <v>1081033</v>
      </c>
      <c r="D248" s="36">
        <v>0</v>
      </c>
      <c r="E248" s="36">
        <f>E12-E67</f>
        <v>1081033</v>
      </c>
      <c r="F248" s="36">
        <v>0</v>
      </c>
      <c r="G248" s="36">
        <f>G12-G67</f>
        <v>1179398</v>
      </c>
      <c r="H248" s="36">
        <v>0</v>
      </c>
      <c r="I248" s="36">
        <f>I12-I67</f>
        <v>1179398</v>
      </c>
      <c r="J248" s="36">
        <v>0</v>
      </c>
      <c r="K248" s="36">
        <f>K12-K67</f>
        <v>1179398</v>
      </c>
    </row>
    <row r="249" spans="1:11">
      <c r="A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>
      <c r="A250" s="41" t="s">
        <v>266</v>
      </c>
      <c r="B250" s="26" t="s">
        <v>7</v>
      </c>
      <c r="C250" s="42">
        <v>-1081033</v>
      </c>
      <c r="D250" s="42">
        <v>0</v>
      </c>
      <c r="E250" s="42">
        <f>E252+E257+E260+E265</f>
        <v>-1081033</v>
      </c>
      <c r="F250" s="42">
        <v>0</v>
      </c>
      <c r="G250" s="42">
        <f>G252+G257+G260+G265</f>
        <v>-1179398</v>
      </c>
      <c r="H250" s="42">
        <v>0</v>
      </c>
      <c r="I250" s="42">
        <f>I252+I257+I260+I265</f>
        <v>-1179398</v>
      </c>
      <c r="J250" s="42">
        <v>0</v>
      </c>
      <c r="K250" s="42">
        <f>K252+K257+K260+K265</f>
        <v>-1179398</v>
      </c>
    </row>
    <row r="251" spans="1:11">
      <c r="A251" s="20" t="s">
        <v>8</v>
      </c>
      <c r="B251" s="20" t="s">
        <v>9</v>
      </c>
      <c r="C251" s="20" t="s">
        <v>10</v>
      </c>
      <c r="D251" s="20" t="s">
        <v>11</v>
      </c>
      <c r="E251" s="20" t="s">
        <v>12</v>
      </c>
      <c r="F251" s="20" t="s">
        <v>11</v>
      </c>
      <c r="G251" s="20" t="s">
        <v>12</v>
      </c>
      <c r="H251" s="20" t="s">
        <v>11</v>
      </c>
      <c r="I251" s="20" t="s">
        <v>12</v>
      </c>
      <c r="J251" s="25"/>
      <c r="K251" s="25"/>
    </row>
    <row r="252" spans="1:11" ht="17.45" customHeight="1">
      <c r="A252" s="22" t="s">
        <v>267</v>
      </c>
      <c r="B252" s="22" t="s">
        <v>268</v>
      </c>
      <c r="C252" s="36">
        <v>763529</v>
      </c>
      <c r="D252" s="36">
        <v>0</v>
      </c>
      <c r="E252" s="36">
        <v>763529</v>
      </c>
      <c r="F252" s="36">
        <v>0</v>
      </c>
      <c r="G252" s="36">
        <v>763529</v>
      </c>
      <c r="H252" s="36">
        <v>0</v>
      </c>
      <c r="I252" s="36">
        <v>763529</v>
      </c>
      <c r="J252" s="59">
        <v>0</v>
      </c>
      <c r="K252" s="59">
        <v>763529</v>
      </c>
    </row>
    <row r="253" spans="1:11" ht="18.600000000000001" customHeight="1">
      <c r="A253" s="22" t="s">
        <v>269</v>
      </c>
      <c r="B253" s="22" t="s">
        <v>270</v>
      </c>
      <c r="C253" s="36">
        <v>8400</v>
      </c>
      <c r="D253" s="36">
        <v>0</v>
      </c>
      <c r="E253" s="36">
        <v>8400</v>
      </c>
      <c r="F253" s="36">
        <v>0</v>
      </c>
      <c r="G253" s="36">
        <v>8400</v>
      </c>
      <c r="H253" s="36">
        <v>0</v>
      </c>
      <c r="I253" s="36">
        <v>8400</v>
      </c>
      <c r="J253" s="59">
        <v>0</v>
      </c>
      <c r="K253" s="59">
        <v>8400</v>
      </c>
    </row>
    <row r="254" spans="1:11" ht="29.45" customHeight="1">
      <c r="A254" s="23" t="s">
        <v>271</v>
      </c>
      <c r="B254" s="23" t="s">
        <v>272</v>
      </c>
      <c r="C254" s="38">
        <v>8400</v>
      </c>
      <c r="D254" s="38">
        <v>0</v>
      </c>
      <c r="E254" s="38">
        <v>8400</v>
      </c>
      <c r="F254" s="38">
        <v>0</v>
      </c>
      <c r="G254" s="38">
        <v>8400</v>
      </c>
      <c r="H254" s="38">
        <v>0</v>
      </c>
      <c r="I254" s="38">
        <v>8400</v>
      </c>
      <c r="J254" s="64">
        <v>0</v>
      </c>
      <c r="K254" s="64">
        <v>8400</v>
      </c>
    </row>
    <row r="255" spans="1:11" ht="21" customHeight="1">
      <c r="A255" s="22" t="s">
        <v>273</v>
      </c>
      <c r="B255" s="22" t="s">
        <v>274</v>
      </c>
      <c r="C255" s="36">
        <v>755129</v>
      </c>
      <c r="D255" s="36">
        <v>0</v>
      </c>
      <c r="E255" s="36">
        <v>755129</v>
      </c>
      <c r="F255" s="36">
        <v>0</v>
      </c>
      <c r="G255" s="36">
        <v>755129</v>
      </c>
      <c r="H255" s="36">
        <v>0</v>
      </c>
      <c r="I255" s="36">
        <v>755129</v>
      </c>
      <c r="J255" s="59">
        <v>0</v>
      </c>
      <c r="K255" s="59">
        <v>755129</v>
      </c>
    </row>
    <row r="256" spans="1:11" ht="24.6" customHeight="1">
      <c r="A256" s="23" t="s">
        <v>275</v>
      </c>
      <c r="B256" s="23" t="s">
        <v>276</v>
      </c>
      <c r="C256" s="38">
        <v>755129</v>
      </c>
      <c r="D256" s="38">
        <v>0</v>
      </c>
      <c r="E256" s="38">
        <v>755129</v>
      </c>
      <c r="F256" s="38">
        <v>0</v>
      </c>
      <c r="G256" s="38">
        <v>755129</v>
      </c>
      <c r="H256" s="38">
        <v>0</v>
      </c>
      <c r="I256" s="38">
        <v>755129</v>
      </c>
      <c r="J256" s="64">
        <v>0</v>
      </c>
      <c r="K256" s="64">
        <v>755129</v>
      </c>
    </row>
    <row r="257" spans="1:16" s="11" customFormat="1" ht="18" customHeight="1">
      <c r="A257" s="29" t="s">
        <v>398</v>
      </c>
      <c r="B257" s="29" t="s">
        <v>399</v>
      </c>
      <c r="C257" s="46">
        <v>0</v>
      </c>
      <c r="D257" s="46">
        <v>0</v>
      </c>
      <c r="E257" s="46">
        <f>SUM(C257:D257)</f>
        <v>0</v>
      </c>
      <c r="F257" s="46">
        <v>-98365</v>
      </c>
      <c r="G257" s="46">
        <f>SUM(E257:F257)</f>
        <v>-98365</v>
      </c>
      <c r="H257" s="46">
        <v>0</v>
      </c>
      <c r="I257" s="46">
        <f>SUM(G257:H257)</f>
        <v>-98365</v>
      </c>
      <c r="J257" s="59">
        <v>0</v>
      </c>
      <c r="K257" s="59">
        <v>-98365</v>
      </c>
      <c r="L257" s="5"/>
      <c r="M257" s="5"/>
      <c r="N257" s="5"/>
      <c r="O257" s="5"/>
      <c r="P257" s="5"/>
    </row>
    <row r="258" spans="1:16" ht="19.899999999999999" customHeight="1">
      <c r="A258" s="29" t="s">
        <v>402</v>
      </c>
      <c r="B258" s="24" t="s">
        <v>400</v>
      </c>
      <c r="C258" s="40">
        <v>0</v>
      </c>
      <c r="D258" s="40">
        <v>0</v>
      </c>
      <c r="E258" s="40">
        <f>SUM(C258:D258)</f>
        <v>0</v>
      </c>
      <c r="F258" s="40">
        <v>-98365</v>
      </c>
      <c r="G258" s="40">
        <f>SUM(E258:F258)</f>
        <v>-98365</v>
      </c>
      <c r="H258" s="40">
        <v>0</v>
      </c>
      <c r="I258" s="40">
        <f>SUM(G258:H258)</f>
        <v>-98365</v>
      </c>
      <c r="J258" s="59">
        <v>0</v>
      </c>
      <c r="K258" s="59">
        <v>98365</v>
      </c>
      <c r="L258" s="11"/>
      <c r="M258" s="11"/>
      <c r="N258" s="11"/>
      <c r="O258" s="11"/>
      <c r="P258" s="11"/>
    </row>
    <row r="259" spans="1:16" ht="23.45" customHeight="1">
      <c r="A259" s="24" t="s">
        <v>403</v>
      </c>
      <c r="B259" s="24" t="s">
        <v>401</v>
      </c>
      <c r="C259" s="40">
        <v>0</v>
      </c>
      <c r="D259" s="40">
        <v>0</v>
      </c>
      <c r="E259" s="40">
        <f>SUM(C259:D259)</f>
        <v>0</v>
      </c>
      <c r="F259" s="40">
        <v>98365</v>
      </c>
      <c r="G259" s="40">
        <f>SUM(E259:F259)</f>
        <v>98365</v>
      </c>
      <c r="H259" s="40">
        <v>0</v>
      </c>
      <c r="I259" s="40">
        <f>SUM(G259:H259)</f>
        <v>98365</v>
      </c>
      <c r="J259" s="64">
        <v>0</v>
      </c>
      <c r="K259" s="64">
        <v>98365</v>
      </c>
    </row>
    <row r="260" spans="1:16" ht="18.600000000000001" customHeight="1">
      <c r="A260" s="22" t="s">
        <v>277</v>
      </c>
      <c r="B260" s="22" t="s">
        <v>278</v>
      </c>
      <c r="C260" s="36">
        <v>-1834562</v>
      </c>
      <c r="D260" s="36">
        <v>0</v>
      </c>
      <c r="E260" s="36">
        <v>-1834562</v>
      </c>
      <c r="F260" s="36">
        <v>0</v>
      </c>
      <c r="G260" s="36">
        <v>-1834562</v>
      </c>
      <c r="H260" s="36">
        <v>0</v>
      </c>
      <c r="I260" s="36">
        <v>-1834562</v>
      </c>
      <c r="J260" s="59">
        <v>0</v>
      </c>
      <c r="K260" s="59">
        <v>-1834562</v>
      </c>
    </row>
    <row r="261" spans="1:16" ht="21.6" customHeight="1">
      <c r="A261" s="22" t="s">
        <v>279</v>
      </c>
      <c r="B261" s="22" t="s">
        <v>280</v>
      </c>
      <c r="C261" s="36">
        <v>0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59">
        <v>0</v>
      </c>
      <c r="K261" s="59">
        <v>0</v>
      </c>
    </row>
    <row r="262" spans="1:16" ht="20.45" customHeight="1">
      <c r="A262" s="23" t="s">
        <v>281</v>
      </c>
      <c r="B262" s="23" t="s">
        <v>282</v>
      </c>
      <c r="C262" s="38">
        <v>0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64">
        <v>0</v>
      </c>
      <c r="K262" s="64">
        <v>0</v>
      </c>
    </row>
    <row r="263" spans="1:16" ht="19.149999999999999" customHeight="1">
      <c r="A263" s="22" t="s">
        <v>283</v>
      </c>
      <c r="B263" s="22" t="s">
        <v>284</v>
      </c>
      <c r="C263" s="36">
        <v>1834562</v>
      </c>
      <c r="D263" s="36">
        <v>0</v>
      </c>
      <c r="E263" s="36">
        <v>1834562</v>
      </c>
      <c r="F263" s="36">
        <v>0</v>
      </c>
      <c r="G263" s="36">
        <v>1834562</v>
      </c>
      <c r="H263" s="36">
        <v>0</v>
      </c>
      <c r="I263" s="36">
        <v>1834562</v>
      </c>
      <c r="J263" s="59">
        <v>0</v>
      </c>
      <c r="K263" s="59">
        <v>1834562</v>
      </c>
    </row>
    <row r="264" spans="1:16" ht="17.45" customHeight="1">
      <c r="A264" s="23" t="s">
        <v>285</v>
      </c>
      <c r="B264" s="23" t="s">
        <v>286</v>
      </c>
      <c r="C264" s="38">
        <v>1834562</v>
      </c>
      <c r="D264" s="38">
        <v>0</v>
      </c>
      <c r="E264" s="38">
        <v>1834562</v>
      </c>
      <c r="F264" s="38">
        <v>0</v>
      </c>
      <c r="G264" s="38">
        <v>1834562</v>
      </c>
      <c r="H264" s="38">
        <v>0</v>
      </c>
      <c r="I264" s="38">
        <v>1834562</v>
      </c>
      <c r="J264" s="64">
        <v>0</v>
      </c>
      <c r="K264" s="64">
        <v>1834562</v>
      </c>
    </row>
    <row r="265" spans="1:16" ht="23.45" customHeight="1">
      <c r="A265" s="22" t="s">
        <v>287</v>
      </c>
      <c r="B265" s="22" t="s">
        <v>288</v>
      </c>
      <c r="C265" s="36">
        <v>-10000</v>
      </c>
      <c r="D265" s="36">
        <v>0</v>
      </c>
      <c r="E265" s="36">
        <v>-10000</v>
      </c>
      <c r="F265" s="36">
        <v>0</v>
      </c>
      <c r="G265" s="36">
        <v>-10000</v>
      </c>
      <c r="H265" s="36">
        <v>0</v>
      </c>
      <c r="I265" s="36">
        <v>-10000</v>
      </c>
      <c r="J265" s="59">
        <v>0</v>
      </c>
      <c r="K265" s="59">
        <v>-10000</v>
      </c>
    </row>
    <row r="266" spans="1:16" ht="26.45" customHeight="1">
      <c r="A266" s="22" t="s">
        <v>289</v>
      </c>
      <c r="B266" s="22" t="s">
        <v>290</v>
      </c>
      <c r="C266" s="36">
        <v>-10000</v>
      </c>
      <c r="D266" s="36">
        <v>0</v>
      </c>
      <c r="E266" s="36">
        <v>-10000</v>
      </c>
      <c r="F266" s="36">
        <v>0</v>
      </c>
      <c r="G266" s="36">
        <v>-10000</v>
      </c>
      <c r="H266" s="36">
        <v>0</v>
      </c>
      <c r="I266" s="36">
        <v>-10000</v>
      </c>
      <c r="J266" s="59">
        <v>0</v>
      </c>
      <c r="K266" s="59">
        <v>-10000</v>
      </c>
    </row>
    <row r="267" spans="1:16" ht="28.9" customHeight="1">
      <c r="A267" s="23" t="s">
        <v>291</v>
      </c>
      <c r="B267" s="23" t="s">
        <v>292</v>
      </c>
      <c r="C267" s="38">
        <v>10000</v>
      </c>
      <c r="D267" s="38">
        <v>0</v>
      </c>
      <c r="E267" s="38">
        <v>10000</v>
      </c>
      <c r="F267" s="38">
        <v>0</v>
      </c>
      <c r="G267" s="38">
        <v>10000</v>
      </c>
      <c r="H267" s="38">
        <v>0</v>
      </c>
      <c r="I267" s="38">
        <v>10000</v>
      </c>
      <c r="J267" s="64">
        <v>0</v>
      </c>
      <c r="K267" s="64">
        <v>10000</v>
      </c>
    </row>
    <row r="268" spans="1:16">
      <c r="A268" s="71" t="s">
        <v>7</v>
      </c>
      <c r="B268" s="71"/>
      <c r="C268" s="71"/>
      <c r="D268" s="71"/>
      <c r="E268" s="71"/>
      <c r="F268" s="25"/>
      <c r="G268" s="25"/>
      <c r="H268" s="25"/>
      <c r="I268" s="25"/>
      <c r="J268" s="25"/>
      <c r="K268" s="25"/>
    </row>
    <row r="269" spans="1:16">
      <c r="A269" s="12" t="s">
        <v>414</v>
      </c>
      <c r="B269" s="30"/>
      <c r="C269" s="12" t="s">
        <v>397</v>
      </c>
    </row>
  </sheetData>
  <mergeCells count="12">
    <mergeCell ref="A7:K7"/>
    <mergeCell ref="A8:K8"/>
    <mergeCell ref="L1:P1"/>
    <mergeCell ref="A268:E268"/>
    <mergeCell ref="A10:A11"/>
    <mergeCell ref="B10:B11"/>
    <mergeCell ref="A9:G9"/>
    <mergeCell ref="A69:K69"/>
    <mergeCell ref="A2:K2"/>
    <mergeCell ref="A3:K3"/>
    <mergeCell ref="A5:K5"/>
    <mergeCell ref="A175:K175"/>
  </mergeCells>
  <pageMargins left="0" right="0" top="0.39370078740157483" bottom="0.39370078740157483" header="0.51181102362204722" footer="0.51181102362204722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lgarkalne</dc:creator>
  <cp:lastModifiedBy>User</cp:lastModifiedBy>
  <cp:lastPrinted>2019-12-18T13:04:35Z</cp:lastPrinted>
  <dcterms:created xsi:type="dcterms:W3CDTF">2019-06-18T05:33:51Z</dcterms:created>
  <dcterms:modified xsi:type="dcterms:W3CDTF">2019-12-20T08:57:42Z</dcterms:modified>
</cp:coreProperties>
</file>